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8910"/>
  </bookViews>
  <sheets>
    <sheet name="додаток 3" sheetId="1" r:id="rId1"/>
  </sheets>
  <definedNames>
    <definedName name="_xlnm._FilterDatabase" localSheetId="0" hidden="1">'додаток 3'!$A$13:$P$168</definedName>
    <definedName name="Z_01DC40C6_C2E3_4C2A_99FF_2CD39721FC8A_.wvu.FilterData" localSheetId="0" hidden="1">'додаток 3'!$R$1:$R$271</definedName>
    <definedName name="Z_053FFE79_5B42_4807_9924_A02379E1D276_.wvu.FilterData" localSheetId="0" hidden="1">'додаток 3'!$A$5:$P$166</definedName>
    <definedName name="Z_06FF5501_5BE6_45D4_84C0_1F7A9796CFE0_.wvu.FilterData" localSheetId="0" hidden="1">'додаток 3'!$A$12:$P$166</definedName>
    <definedName name="Z_06FF5501_5BE6_45D4_84C0_1F7A9796CFE0_.wvu.PrintArea" localSheetId="0" hidden="1">'додаток 3'!$A$1:$P$170</definedName>
    <definedName name="Z_06FF5501_5BE6_45D4_84C0_1F7A9796CFE0_.wvu.PrintTitles" localSheetId="0" hidden="1">'додаток 3'!$9:$12</definedName>
    <definedName name="Z_08BC6EC6_462D_4192_BA8A_98B9E6B2E97F_.wvu.Cols" localSheetId="0" hidden="1">'додаток 3'!#REF!</definedName>
    <definedName name="Z_08BC6EC6_462D_4192_BA8A_98B9E6B2E97F_.wvu.FilterData" localSheetId="0" hidden="1">'додаток 3'!$A$5:$P$166</definedName>
    <definedName name="Z_08BC6EC6_462D_4192_BA8A_98B9E6B2E97F_.wvu.PrintArea" localSheetId="0" hidden="1">'додаток 3'!$A$1:$P$170</definedName>
    <definedName name="Z_08BC6EC6_462D_4192_BA8A_98B9E6B2E97F_.wvu.PrintTitles" localSheetId="0" hidden="1">'додаток 3'!$9:$12</definedName>
    <definedName name="Z_0EF41CEA_3DEB_4F45_9D74_EBB564ADBF1C_.wvu.FilterData" localSheetId="0" hidden="1">'додаток 3'!$S$15:$S$170</definedName>
    <definedName name="Z_0F2916D3_0D3B_4FCE_8F3B_8E9408546A8F_.wvu.FilterData" localSheetId="0" hidden="1">'додаток 3'!$14:$166</definedName>
    <definedName name="Z_118ABD37_1ACF_4730_AF1D_1B75EE1E1D59_.wvu.FilterData" localSheetId="0" hidden="1">'додаток 3'!$A$13:$P$166</definedName>
    <definedName name="Z_15BF0925_5554_4B22_865B_5EE3CC1FCC70_.wvu.FilterData" localSheetId="0" hidden="1">'додаток 3'!$14:$166</definedName>
    <definedName name="Z_176FFD79_3952_4CE8_94CC_58172C02DA4B_.wvu.FilterData" localSheetId="0" hidden="1">'додаток 3'!$A$5:$P$166</definedName>
    <definedName name="Z_1AD68B34_D8A8_454A_BD45_658779DEFC89_.wvu.FilterData" localSheetId="0" hidden="1">'додаток 3'!$A$13:$P$166</definedName>
    <definedName name="Z_1BE18226_0870_49E8_914C_DFF78740CBE0_.wvu.FilterData" localSheetId="0" hidden="1">'додаток 3'!$S$15:$S$170</definedName>
    <definedName name="Z_1D8128F6_B435_44FF_A037_9BD54EFEFDCB_.wvu.Cols" localSheetId="0" hidden="1">'додаток 3'!#REF!</definedName>
    <definedName name="Z_1D8128F6_B435_44FF_A037_9BD54EFEFDCB_.wvu.FilterData" localSheetId="0" hidden="1">'додаток 3'!$A$13:$P$166</definedName>
    <definedName name="Z_1D8128F6_B435_44FF_A037_9BD54EFEFDCB_.wvu.PrintArea" localSheetId="0" hidden="1">'додаток 3'!$A$1:$P$170</definedName>
    <definedName name="Z_1D8128F6_B435_44FF_A037_9BD54EFEFDCB_.wvu.PrintTitles" localSheetId="0" hidden="1">'додаток 3'!$9:$12</definedName>
    <definedName name="Z_1E0CB623_BE32_4EEC_83B5_44273C93F43A_.wvu.Cols" localSheetId="0" hidden="1">'додаток 3'!#REF!</definedName>
    <definedName name="Z_1E0CB623_BE32_4EEC_83B5_44273C93F43A_.wvu.FilterData" localSheetId="0" hidden="1">'додаток 3'!$S$15:$S$170</definedName>
    <definedName name="Z_1E0CB623_BE32_4EEC_83B5_44273C93F43A_.wvu.PrintArea" localSheetId="0" hidden="1">'додаток 3'!$A$1:$P$170</definedName>
    <definedName name="Z_1E0CB623_BE32_4EEC_83B5_44273C93F43A_.wvu.PrintTitles" localSheetId="0" hidden="1">'додаток 3'!$9:$12</definedName>
    <definedName name="Z_1F97BAEE_0FDD_412B_800D_6D1890744BB3_.wvu.FilterData" localSheetId="0" hidden="1">'додаток 3'!$A$13:$P$168</definedName>
    <definedName name="Z_1FBD8217_AD28_4F57_A882_EBCF64B7F0F9_.wvu.FilterData" localSheetId="0" hidden="1">'додаток 3'!$A$5:$P$166</definedName>
    <definedName name="Z_212D2720_78ED_458C_A6E4_B5A122D75D2C_.wvu.FilterData" localSheetId="0" hidden="1">'додаток 3'!$A$12:$P$166</definedName>
    <definedName name="Z_25D8C31A_D007_4DED_9D9E_A89A5E7F4BA2_.wvu.FilterData" localSheetId="0" hidden="1">'додаток 3'!$A$12:$P$166</definedName>
    <definedName name="Z_264FD6DE_E755_4235_A2A8_B53F8DD6960D_.wvu.FilterData" localSheetId="0" hidden="1">'додаток 3'!$A$5:$P$166</definedName>
    <definedName name="Z_26C5D710_598E_4AFE_BC8C_C2A25067AC2C_.wvu.FilterData" localSheetId="0" hidden="1">'додаток 3'!$A$5:$P$166</definedName>
    <definedName name="Z_27C5CD59_314F_4C07_90D6_83EE6AD332BD_.wvu.FilterData" localSheetId="0" hidden="1">'додаток 3'!$A$13:$P$168</definedName>
    <definedName name="Z_29DD72D9_9C75_437A_8B7D_778167BBD33E_.wvu.Cols" localSheetId="0" hidden="1">'додаток 3'!#REF!</definedName>
    <definedName name="Z_29DD72D9_9C75_437A_8B7D_778167BBD33E_.wvu.FilterData" localSheetId="0" hidden="1">'додаток 3'!$S$15:$S$170</definedName>
    <definedName name="Z_29DD72D9_9C75_437A_8B7D_778167BBD33E_.wvu.PrintArea" localSheetId="0" hidden="1">'додаток 3'!$A$1:$P$170</definedName>
    <definedName name="Z_29DD72D9_9C75_437A_8B7D_778167BBD33E_.wvu.PrintTitles" localSheetId="0" hidden="1">'додаток 3'!$9:$12</definedName>
    <definedName name="Z_2C58E98A_4ACE_42D1_86ED_AC46566B5E2A_.wvu.FilterData" localSheetId="0" hidden="1">'додаток 3'!$A$12:$P$166</definedName>
    <definedName name="Z_2C58E98A_4ACE_42D1_86ED_AC46566B5E2A_.wvu.PrintArea" localSheetId="0" hidden="1">'додаток 3'!$A$1:$P$170</definedName>
    <definedName name="Z_2C58E98A_4ACE_42D1_86ED_AC46566B5E2A_.wvu.PrintTitles" localSheetId="0" hidden="1">'додаток 3'!$9:$12</definedName>
    <definedName name="Z_2D3BA25F_BD20_425B_96AB_81F2F41D823E_.wvu.Rows" localSheetId="0" hidden="1">'додаток 3'!#REF!,'додаток 3'!#REF!,'додаток 3'!#REF!,'додаток 3'!#REF!,'додаток 3'!#REF!,'додаток 3'!#REF!,'додаток 3'!#REF!,'додаток 3'!#REF!,'додаток 3'!#REF!,'додаток 3'!#REF!,'додаток 3'!#REF!,'додаток 3'!#REF!</definedName>
    <definedName name="Z_336FFEA6_A8C2_40E0_B38D_B5CC1D6D13D4_.wvu.FilterData" localSheetId="0" hidden="1">'додаток 3'!$S$15:$S$170</definedName>
    <definedName name="Z_3763055B_ABF4_4D25_AECC_3A5E80A98775_.wvu.FilterData" localSheetId="0" hidden="1">'додаток 3'!$A$13:$P$166</definedName>
    <definedName name="Z_393A1A8A_94C9_4590_907C_B8DF888B9F67_.wvu.FilterData" localSheetId="0" hidden="1">'додаток 3'!$S$15:$S$170</definedName>
    <definedName name="Z_398B9434_04D2_4536_8E65_52C6478EEC6B_.wvu.FilterData" localSheetId="0" hidden="1">'додаток 3'!$A$12:$P$166</definedName>
    <definedName name="Z_398F3864_0D87_4E71_B074_A07F47242E63_.wvu.FilterData" localSheetId="0" hidden="1">'додаток 3'!$A$5:$P$166</definedName>
    <definedName name="Z_3B13EDF0_F582_4700_A153_9DDB07891CE6_.wvu.FilterData" localSheetId="0" hidden="1">'додаток 3'!$S$15:$S$170</definedName>
    <definedName name="Z_3BCF9588_20CF_4B13_AA41_F2EDACEB330B_.wvu.Rows" localSheetId="0" hidden="1">'додаток 3'!#REF!</definedName>
    <definedName name="Z_3DC2ACD9_604C_4F2C_A6BC_D854E66C0A91_.wvu.FilterData" localSheetId="0" hidden="1">'додаток 3'!$A$5:$P$166</definedName>
    <definedName name="Z_41D4C65F_3CC2_4491_986A_72A51C637155_.wvu.FilterData" localSheetId="0" hidden="1">'додаток 3'!$A$13:$P$166</definedName>
    <definedName name="Z_4310BC2F_F841_48E2_9AFE_777A6EC592B4_.wvu.FilterData" localSheetId="0" hidden="1">'додаток 3'!$S$15:$S$170</definedName>
    <definedName name="Z_437B1C8C_9144_492F_A153_DC459B617A9A_.wvu.FilterData" localSheetId="0" hidden="1">'додаток 3'!$A$5:$P$166</definedName>
    <definedName name="Z_465BD29E_DF98_40C1_A448_521E1312C017_.wvu.FilterData" localSheetId="0" hidden="1">'додаток 3'!$A$13:$P$166</definedName>
    <definedName name="Z_4AE27128_ACCD_4425_AC41_03F0DDF91B3F_.wvu.FilterData" localSheetId="0" hidden="1">'додаток 3'!$A$13:$P$166</definedName>
    <definedName name="Z_4DD8EC64_D55E_4739_A5C6_48C1EDC8976A_.wvu.FilterData" localSheetId="0" hidden="1">'додаток 3'!$A$5:$P$166</definedName>
    <definedName name="Z_504E170D_7949_4124_9711_EC2155F3D0A8_.wvu.FilterData" localSheetId="0" hidden="1">'додаток 3'!$S$15:$S$170</definedName>
    <definedName name="Z_51D9AA6C_740C_4147_AD46_2243D1027153_.wvu.FilterData" localSheetId="0" hidden="1">'додаток 3'!$S$15:$S$170</definedName>
    <definedName name="Z_55C3F4C1_780C_49F7_A5ED_38837E4BD0D2_.wvu.FilterData" localSheetId="0" hidden="1">'додаток 3'!$A$13:$P$168</definedName>
    <definedName name="Z_55C3F4C1_780C_49F7_A5ED_38837E4BD0D2_.wvu.PrintArea" localSheetId="0" hidden="1">'додаток 3'!$A$1:$P$169</definedName>
    <definedName name="Z_5660F68C_78B6_4E3D_8B0D_7CCEEB5680F7_.wvu.FilterData" localSheetId="0" hidden="1">'додаток 3'!$A$13:$P$168</definedName>
    <definedName name="Z_5923C6A9_7ECE_41D6_A690_6FB804100128_.wvu.FilterData" localSheetId="0" hidden="1">'додаток 3'!$A$5:$P$166</definedName>
    <definedName name="Z_5D060DE1_CC13_45C6_B427_3A50E6447880_.wvu.FilterData" localSheetId="0" hidden="1">'додаток 3'!$A$13:$P$166</definedName>
    <definedName name="Z_5D261502_6A5F_42DF_9961_90A2EC6BDFE8_.wvu.FilterData" localSheetId="0" hidden="1">'додаток 3'!$S$15:$S$170</definedName>
    <definedName name="Z_64E86EB7_ACAC_478B_BBA4_A43D8F0A05F7_.wvu.FilterData" localSheetId="0" hidden="1">'додаток 3'!$A$12:$P$166</definedName>
    <definedName name="Z_64E86EB7_ACAC_478B_BBA4_A43D8F0A05F7_.wvu.PrintArea" localSheetId="0" hidden="1">'додаток 3'!$A$1:$P$170</definedName>
    <definedName name="Z_64E86EB7_ACAC_478B_BBA4_A43D8F0A05F7_.wvu.PrintTitles" localSheetId="0" hidden="1">'додаток 3'!$9:$12</definedName>
    <definedName name="Z_6913A4F4_D460_43CA_942B_B8085E45BE4D_.wvu.FilterData" localSheetId="0" hidden="1">'додаток 3'!$A$13:$P$168</definedName>
    <definedName name="Z_6922F3C9_426B_40C5_BC7C_90FFDC39740C_.wvu.FilterData" localSheetId="0" hidden="1">'додаток 3'!$A$13:$P$168</definedName>
    <definedName name="Z_6922F3C9_426B_40C5_BC7C_90FFDC39740C_.wvu.PrintTitles" localSheetId="0" hidden="1">'додаток 3'!$9:$12</definedName>
    <definedName name="Z_6AD7B8BE_2BBC_4C1E_9FB7_A7318BB64D77_.wvu.FilterData" localSheetId="0" hidden="1">'додаток 3'!$A$13:$P$166</definedName>
    <definedName name="Z_6DD45F55_A4E8_4BAE_A351_1BDE5409E801_.wvu.FilterData" localSheetId="0" hidden="1">'додаток 3'!$14:$166</definedName>
    <definedName name="Z_6FCD1BF2_2D63_48DF_A581_6B5169DF31E9_.wvu.FilterData" localSheetId="0" hidden="1">'додаток 3'!$A$5:$P$166</definedName>
    <definedName name="Z_6FD9DBEB_4D18_41D3_AE4C_1FB8E85F36B6_.wvu.FilterData" localSheetId="0" hidden="1">'додаток 3'!$A$13:$P$166</definedName>
    <definedName name="Z_70226FB2_BA01_44A7_A747_C02762C8DE25_.wvu.FilterData" localSheetId="0" hidden="1">'додаток 3'!$A$13:$P$168</definedName>
    <definedName name="Z_7139FC0C_A56B_4194_AB3C_57E5317AB09D_.wvu.FilterData" localSheetId="0" hidden="1">'додаток 3'!$A$12:$P$166</definedName>
    <definedName name="Z_72281E9A_1074_405D_BEC9_F19F3AAF08DD_.wvu.Cols" localSheetId="0" hidden="1">'додаток 3'!#REF!</definedName>
    <definedName name="Z_72281E9A_1074_405D_BEC9_F19F3AAF08DD_.wvu.FilterData" localSheetId="0" hidden="1">'додаток 3'!$A$13:$P$166</definedName>
    <definedName name="Z_72281E9A_1074_405D_BEC9_F19F3AAF08DD_.wvu.PrintArea" localSheetId="0" hidden="1">'додаток 3'!$A$1:$P$170</definedName>
    <definedName name="Z_72281E9A_1074_405D_BEC9_F19F3AAF08DD_.wvu.PrintTitles" localSheetId="0" hidden="1">'додаток 3'!$9:$12</definedName>
    <definedName name="Z_728659FD_1117_4718_B24F_07C4CD2FAD84_.wvu.Cols" localSheetId="0" hidden="1">'додаток 3'!#REF!</definedName>
    <definedName name="Z_728659FD_1117_4718_B24F_07C4CD2FAD84_.wvu.FilterData" localSheetId="0" hidden="1">'додаток 3'!$A$5:$P$166</definedName>
    <definedName name="Z_728659FD_1117_4718_B24F_07C4CD2FAD84_.wvu.PrintArea" localSheetId="0" hidden="1">'додаток 3'!$A$1:$P$170</definedName>
    <definedName name="Z_728659FD_1117_4718_B24F_07C4CD2FAD84_.wvu.PrintTitles" localSheetId="0" hidden="1">'додаток 3'!$9:$12</definedName>
    <definedName name="Z_74EA6356_78B8_4F6F_9C88_7ED64817BC20_.wvu.FilterData" localSheetId="0" hidden="1">'додаток 3'!$A$13:$P$166</definedName>
    <definedName name="Z_77219AEC_206B_4BA5_BB35_2C5A2FF12F73_.wvu.FilterData" localSheetId="0" hidden="1">'додаток 3'!$R$1:$R$271</definedName>
    <definedName name="Z_788D644C_EFA2_479E_83E8_7E709AEED2B3_.wvu.FilterData" localSheetId="0" hidden="1">'додаток 3'!$A$5:$P$166</definedName>
    <definedName name="Z_7B5924A6_F4BF_44B5_8369_6E0C4E4CDD03_.wvu.FilterData" localSheetId="0" hidden="1">'додаток 3'!$S$15:$S$170</definedName>
    <definedName name="Z_7C07EE80_51C7_4F68_9308_97581FF57A23_.wvu.FilterData" localSheetId="0" hidden="1">'додаток 3'!$S$15:$S$170</definedName>
    <definedName name="Z_7E39ACAD_509D_49DB_BFD7_918D2B583AE9_.wvu.FilterData" localSheetId="0" hidden="1">'додаток 3'!$A$13:$P$168</definedName>
    <definedName name="Z_82E690D4_F372_4835_869C_EC3BE48D04FF_.wvu.Cols" localSheetId="0" hidden="1">'додаток 3'!#REF!</definedName>
    <definedName name="Z_82E690D4_F372_4835_869C_EC3BE48D04FF_.wvu.FilterData" localSheetId="0" hidden="1">'додаток 3'!$A$13:$P$166</definedName>
    <definedName name="Z_82E690D4_F372_4835_869C_EC3BE48D04FF_.wvu.PrintTitles" localSheetId="0" hidden="1">'додаток 3'!$9:$12</definedName>
    <definedName name="Z_83038621_972B_4F3E_95DE_92DCB6DA3BC8_.wvu.FilterData" localSheetId="0" hidden="1">'додаток 3'!$A$5:$P$166</definedName>
    <definedName name="Z_87FCCED2_1943_4C8C_B594_DD09637E263E_.wvu.FilterData" localSheetId="0" hidden="1">'додаток 3'!$A$5:$P$166</definedName>
    <definedName name="Z_898A7308_EC82_47C6_8084_941DCF55988F_.wvu.FilterData" localSheetId="0" hidden="1">'додаток 3'!$A$13:$P$166</definedName>
    <definedName name="Z_8BC4B537_19E1_4FBD_8F0C_6BDF3FC6CCE3_.wvu.FilterData" localSheetId="0" hidden="1">'додаток 3'!$S$15:$S$170</definedName>
    <definedName name="Z_901C52FA_8C6B_4870_A96D_9ACB59FFF715_.wvu.PrintArea" localSheetId="0" hidden="1">'додаток 3'!$A$1:$P$170</definedName>
    <definedName name="Z_901C52FA_8C6B_4870_A96D_9ACB59FFF715_.wvu.PrintTitles" localSheetId="0" hidden="1">'додаток 3'!$9:$12</definedName>
    <definedName name="Z_901C52FA_8C6B_4870_A96D_9ACB59FFF715_.wvu.Rows" localSheetId="0" hidden="1">'додаток 3'!#REF!</definedName>
    <definedName name="Z_90415417_BACB_40A1_A63E_5CDE29AAF4C0_.wvu.FilterData" localSheetId="0" hidden="1">'додаток 3'!$A$13:$P$166</definedName>
    <definedName name="Z_94DCD06E_14DC_4A2E_8D13_F34AEE7DEEC4_.wvu.FilterData" localSheetId="0" hidden="1">'додаток 3'!$14:$166</definedName>
    <definedName name="Z_99023DA6_B3B8_4899_85F1_D1E114417FE2_.wvu.FilterData" localSheetId="0" hidden="1">'додаток 3'!$A$5:$P$166</definedName>
    <definedName name="Z_9A3FBE05_639D_474F_9683_090A02CF0BB6_.wvu.FilterData" localSheetId="0" hidden="1">'додаток 3'!$A$13:$P$166</definedName>
    <definedName name="Z_9B2A1339_2A01_4C70_B6A4_88AC7DF51419_.wvu.FilterData" localSheetId="0" hidden="1">'додаток 3'!$S$15:$S$170</definedName>
    <definedName name="Z_9B7CC6DE_91D3_4CE7_92C0_A74182A42C2B_.wvu.FilterData" localSheetId="0" hidden="1">'додаток 3'!$A$13:$P$168</definedName>
    <definedName name="Z_9DB6C55C_FEF7_4B3C_8A53_F6F1B18FECC2_.wvu.FilterData" localSheetId="0" hidden="1">'додаток 3'!$A$13:$P$166</definedName>
    <definedName name="Z_A0A49DB6_47D1_4841_B3DF_14A3AA404E48_.wvu.FilterData" localSheetId="0" hidden="1">'додаток 3'!$A$13:$P$166</definedName>
    <definedName name="Z_A4769E6E_B156_46A5_ABFD_4B2369C8E838_.wvu.FilterData" localSheetId="0" hidden="1">'додаток 3'!$S$15:$S$170</definedName>
    <definedName name="Z_A4A0B23D_0EEE_4CF4_8122_823347B4B577_.wvu.FilterData" localSheetId="0" hidden="1">'додаток 3'!$S$15:$S$170</definedName>
    <definedName name="Z_A5151744_FE8A_4DF9_B3B3_ED6499544881_.wvu.Cols" localSheetId="0" hidden="1">'додаток 3'!#REF!</definedName>
    <definedName name="Z_A5151744_FE8A_4DF9_B3B3_ED6499544881_.wvu.FilterData" localSheetId="0" hidden="1">'додаток 3'!$A$13:$P$166</definedName>
    <definedName name="Z_A5151744_FE8A_4DF9_B3B3_ED6499544881_.wvu.PrintArea" localSheetId="0" hidden="1">'додаток 3'!$A$1:$P$170</definedName>
    <definedName name="Z_A5151744_FE8A_4DF9_B3B3_ED6499544881_.wvu.PrintTitles" localSheetId="0" hidden="1">'додаток 3'!$9:$12</definedName>
    <definedName name="Z_A559085B_07C2_4A70_92CD_7BB6F0929C6D_.wvu.FilterData" localSheetId="0" hidden="1">'додаток 3'!$A$13:$P$166</definedName>
    <definedName name="Z_A7B20D2C_B29F_4CAD_9523_1A2E55AC52CB_.wvu.FilterData" localSheetId="0" hidden="1">'додаток 3'!$A$5:$P$166</definedName>
    <definedName name="Z_A7B20D2C_B29F_4CAD_9523_1A2E55AC52CB_.wvu.PrintArea" localSheetId="0" hidden="1">'додаток 3'!$A$1:$P$170</definedName>
    <definedName name="Z_A7B20D2C_B29F_4CAD_9523_1A2E55AC52CB_.wvu.PrintTitles" localSheetId="0" hidden="1">'додаток 3'!$9:$12</definedName>
    <definedName name="Z_A87DCD2C_0946_4BCD_9B5B_693801A4F7C1_.wvu.FilterData" localSheetId="0" hidden="1">'додаток 3'!$A$12:$P$166</definedName>
    <definedName name="Z_AA3852ED_D729_4133_BF4C_900715093176_.wvu.FilterData" localSheetId="0" hidden="1">'додаток 3'!$S$15:$S$170</definedName>
    <definedName name="Z_AA476E0D_382B_47B3_8366_AF4C2CC786BE_.wvu.FilterData" localSheetId="0" hidden="1">'додаток 3'!$A$12:$P$166</definedName>
    <definedName name="Z_AA4CEBEF_47C2_43E4_8F37_861E9D8E79AB_.wvu.FilterData" localSheetId="0" hidden="1">'додаток 3'!$S$15:$S$170</definedName>
    <definedName name="Z_ACEBBC0D_2E95_49BB_817B_62AE85C7C5C2_.wvu.FilterData" localSheetId="0" hidden="1">'додаток 3'!$A$13:$P$166</definedName>
    <definedName name="Z_ACF75ACA_4939_4659_A32F_B53E4C105233_.wvu.FilterData" localSheetId="0" hidden="1">'додаток 3'!$14:$166</definedName>
    <definedName name="Z_ADE74710_7B75_4161_8B52_95001B2D5221_.wvu.FilterData" localSheetId="0" hidden="1">'додаток 3'!$A$12:$P$166</definedName>
    <definedName name="Z_B643337A_0A3C_41C8_BB14_F2531B30DB6B_.wvu.Cols" localSheetId="0" hidden="1">'додаток 3'!#REF!</definedName>
    <definedName name="Z_B643337A_0A3C_41C8_BB14_F2531B30DB6B_.wvu.FilterData" localSheetId="0" hidden="1">'додаток 3'!$A$13:$P$166</definedName>
    <definedName name="Z_B643337A_0A3C_41C8_BB14_F2531B30DB6B_.wvu.PrintTitles" localSheetId="0" hidden="1">'додаток 3'!$9:$12</definedName>
    <definedName name="Z_B8EDD7B2_983C_4368_AC59_087A5D15244B_.wvu.FilterData" localSheetId="0" hidden="1">'додаток 3'!$A$12:$P$166</definedName>
    <definedName name="Z_B8EDD7B2_983C_4368_AC59_087A5D15244B_.wvu.PrintArea" localSheetId="0" hidden="1">'додаток 3'!$A$1:$P$170</definedName>
    <definedName name="Z_B8EDD7B2_983C_4368_AC59_087A5D15244B_.wvu.PrintTitles" localSheetId="0" hidden="1">'додаток 3'!$9:$12</definedName>
    <definedName name="Z_BA4A7868_A59A_4BB8_AC85_B9766165ABB8_.wvu.FilterData" localSheetId="0" hidden="1">'додаток 3'!$A$13:$P$168</definedName>
    <definedName name="Z_BF0D1377_D6CB_410F_9CAC_2402E71DAF4B_.wvu.FilterData" localSheetId="0" hidden="1">'додаток 3'!$A$12:$P$166</definedName>
    <definedName name="Z_C2185186_391B_4388_A395_8237DD2AA90D_.wvu.FilterData" localSheetId="0" hidden="1">'додаток 3'!$A$13:$P$166</definedName>
    <definedName name="Z_C24E66B2_6FA6_4233_AD35_7F1BBB3DDDC9_.wvu.FilterData" localSheetId="0" hidden="1">'додаток 3'!$A$13:$P$166</definedName>
    <definedName name="Z_C25E2007_E47E_4666_9A2E_7BCCA233A5A2_.wvu.FilterData" localSheetId="0" hidden="1">'додаток 3'!$S$15:$S$170</definedName>
    <definedName name="Z_C65B485E_55A5_417F_8437_2FEBCCDFAA63_.wvu.FilterData" localSheetId="0" hidden="1">'додаток 3'!$A$5:$P$166</definedName>
    <definedName name="Z_C7F445E7_931E_4332_A081_540109733D73_.wvu.FilterData" localSheetId="0" hidden="1">'додаток 3'!$S$15:$S$170</definedName>
    <definedName name="Z_CCB302F5_8A4B_4036_89B7_981549D09EC2_.wvu.FilterData" localSheetId="0" hidden="1">'додаток 3'!$A$5:$P$166</definedName>
    <definedName name="Z_CD4514C3_7706_475D_AA98_B1C0E09E8262_.wvu.FilterData" localSheetId="0" hidden="1">'додаток 3'!$S$15:$S$170</definedName>
    <definedName name="Z_CDB2EDA9_59E5_4874_AEE8_722B0630CB58_.wvu.FilterData" localSheetId="0" hidden="1">'додаток 3'!$A$5:$P$166</definedName>
    <definedName name="Z_CE4AD934_5AB1_4FA2_8BA9_DA027B0B6829_.wvu.FilterData" localSheetId="0" hidden="1">'додаток 3'!$S$15:$S$170</definedName>
    <definedName name="Z_CFB4D80B_8439_4DC0_A38B_697B6B9801B9_.wvu.FilterData" localSheetId="0" hidden="1">'додаток 3'!$A$5:$P$166</definedName>
    <definedName name="Z_CFC135F0_EE57_40C1_896F_3F9AD8194FB1_.wvu.FilterData" localSheetId="0" hidden="1">'додаток 3'!$A$12:$P$166</definedName>
    <definedName name="Z_CFC38508_5849_45E9_A540_428F6627D410_.wvu.FilterData" localSheetId="0" hidden="1">'додаток 3'!$S$15:$S$170</definedName>
    <definedName name="Z_CFF53A88_24FC_46A1_BE8D_25E5D9EAC913_.wvu.FilterData" localSheetId="0" hidden="1">'додаток 3'!$A$5:$P$166</definedName>
    <definedName name="Z_D080AA83_EFDF_4344_AF5F_1E7123EC0EA5_.wvu.FilterData" localSheetId="0" hidden="1">'додаток 3'!$A$5:$P$166</definedName>
    <definedName name="Z_D35931BD_C5B2_4A6B_A289_51E69455AFE5_.wvu.FilterData" localSheetId="0" hidden="1">'додаток 3'!$A$13:$P$166</definedName>
    <definedName name="Z_D40E6F69_8E39_4C97_882A_FB445233F6B2_.wvu.FilterData" localSheetId="0" hidden="1">'додаток 3'!$A$5:$P$166</definedName>
    <definedName name="Z_D45EDE37_AE52_468D_A466_EA778DD6EF00_.wvu.FilterData" localSheetId="0" hidden="1">'додаток 3'!$A$5:$P$166</definedName>
    <definedName name="Z_D4E60FA4_DE30_4D5E_B634_0E8E45DB3AA6_.wvu.FilterData" localSheetId="0" hidden="1">'додаток 3'!$A$13:$P$168</definedName>
    <definedName name="Z_D5B2803E_6E6E_4A29_93FF_48AC30E3C910_.wvu.FilterData" localSheetId="0" hidden="1">'додаток 3'!$A$5:$P$166</definedName>
    <definedName name="Z_D62C64D4_B079_4C6F_99B8_6A4C6090C705_.wvu.FilterData" localSheetId="0" hidden="1">'додаток 3'!$A$12:$P$166</definedName>
    <definedName name="Z_D62C64D4_B079_4C6F_99B8_6A4C6090C705_.wvu.PrintArea" localSheetId="0" hidden="1">'додаток 3'!$A$1:$P$170</definedName>
    <definedName name="Z_D62C64D4_B079_4C6F_99B8_6A4C6090C705_.wvu.PrintTitles" localSheetId="0" hidden="1">'додаток 3'!$9:$12</definedName>
    <definedName name="Z_DB6BF638_3672_4BA6_B91B_700477567FCC_.wvu.Cols" localSheetId="0" hidden="1">'додаток 3'!#REF!</definedName>
    <definedName name="Z_DB6BF638_3672_4BA6_B91B_700477567FCC_.wvu.FilterData" localSheetId="0" hidden="1">'додаток 3'!$A$13:$P$166</definedName>
    <definedName name="Z_DB6BF638_3672_4BA6_B91B_700477567FCC_.wvu.PrintArea" localSheetId="0" hidden="1">'додаток 3'!$A$1:$P$170</definedName>
    <definedName name="Z_DB6BF638_3672_4BA6_B91B_700477567FCC_.wvu.PrintTitles" localSheetId="0" hidden="1">'додаток 3'!$9:$12</definedName>
    <definedName name="Z_DC41FBDB_ABEB_43A1_943B_87BEC07CAE64_.wvu.Cols" localSheetId="0" hidden="1">'додаток 3'!#REF!</definedName>
    <definedName name="Z_DC41FBDB_ABEB_43A1_943B_87BEC07CAE64_.wvu.FilterData" localSheetId="0" hidden="1">'додаток 3'!$A$5:$P$166</definedName>
    <definedName name="Z_DC41FBDB_ABEB_43A1_943B_87BEC07CAE64_.wvu.PrintArea" localSheetId="0" hidden="1">'додаток 3'!$A$1:$P$170</definedName>
    <definedName name="Z_DC41FBDB_ABEB_43A1_943B_87BEC07CAE64_.wvu.PrintTitles" localSheetId="0" hidden="1">'додаток 3'!$9:$12</definedName>
    <definedName name="Z_DDEFFFA9_BE54_470A_84E5_18E3838CD43E_.wvu.FilterData" localSheetId="0" hidden="1">'додаток 3'!$A$5:$P$166</definedName>
    <definedName name="Z_DE141A78_605C_44BB_BD62_B03A40069945_.wvu.FilterData" localSheetId="0" hidden="1">'додаток 3'!$A$5:$P$166</definedName>
    <definedName name="Z_DF41E815_B0D3_44E4_92F9_C6D9CABDCA01_.wvu.FilterData" localSheetId="0" hidden="1">'додаток 3'!$A$13:$P$166</definedName>
    <definedName name="Z_E05FEE76_C8F0_48FB_98C0_D7C09801D654_.wvu.FilterData" localSheetId="0" hidden="1">'додаток 3'!$A$13:$P$166</definedName>
    <definedName name="Z_E2A48689_A5E5_46D0_8C00_B120D0D37D17_.wvu.FilterData" localSheetId="0" hidden="1">'додаток 3'!$S$15:$S$170</definedName>
    <definedName name="Z_E6C99BC7_4636_474D_85D2_6ED73099DFA7_.wvu.FilterData" localSheetId="0" hidden="1">'додаток 3'!$A$13:$P$166</definedName>
    <definedName name="Z_E7652BCA_4782_4031_80A0_236155F7E125_.wvu.FilterData" localSheetId="0" hidden="1">'додаток 3'!$S$15:$S$170</definedName>
    <definedName name="Z_EB102C64_3D9F_4FE1_93DA_FC2B4F01DFA7_.wvu.FilterData" localSheetId="0" hidden="1">'додаток 3'!$S$15:$S$170</definedName>
    <definedName name="Z_EDE7AB98_7398_4457_B90C_2C25B6FA8DD9_.wvu.FilterData" localSheetId="0" hidden="1">'додаток 3'!$A$5:$P$166</definedName>
    <definedName name="Z_EE29E89D_F51B_4DF2_827F_CEAABC20B800_.wvu.FilterData" localSheetId="0" hidden="1">'додаток 3'!$A$13:$P$166</definedName>
    <definedName name="Z_EE37EADA_1A10_44E8_A1EE_5457CBD8D1BB_.wvu.FilterData" localSheetId="0" hidden="1">'додаток 3'!$S$15:$S$170</definedName>
    <definedName name="Z_F03CF6E5_C697_439E_A001_675112FAA55F_.wvu.FilterData" localSheetId="0" hidden="1">'додаток 3'!$A$13:$P$166</definedName>
    <definedName name="Z_F0D45B50_B1A3_4B4C_AD7F_F8F61AC45AA3_.wvu.FilterData" localSheetId="0" hidden="1">'додаток 3'!$A$13:$P$168</definedName>
    <definedName name="Z_F3A9346B_6939_4CCB_97E8_B87FE6C8408C_.wvu.FilterData" localSheetId="0" hidden="1">'додаток 3'!$A$13:$P$166</definedName>
    <definedName name="Z_F5B503FF_50C6_4A02_BEFD_FECD55929EDE_.wvu.FilterData" localSheetId="0" hidden="1">'додаток 3'!$A$5:$P$166</definedName>
    <definedName name="Z_F65D5C81_586F_4ED8_8A7E_999252B36C10_.wvu.FilterData" localSheetId="0" hidden="1">'додаток 3'!$A$5:$P$166</definedName>
    <definedName name="Z_F71D6805_C714_419D_B610_C94AE93ED077_.wvu.FilterData" localSheetId="0" hidden="1">'додаток 3'!$A$5:$P$166</definedName>
    <definedName name="Z_F76F60ED_9331_410D_B081_6722B617DF68_.wvu.FilterData" localSheetId="0" hidden="1">'додаток 3'!$A$5:$P$166</definedName>
    <definedName name="Z_F9D393D9_7D14_466E_939A_C2A79E4D9094_.wvu.FilterData" localSheetId="0" hidden="1">'додаток 3'!$A$12:$P$166</definedName>
    <definedName name="Z_FAAAFD53_EFAF_4192_BD40_5531F2229F08_.wvu.FilterData" localSheetId="0" hidden="1">'додаток 3'!$A$5:$P$166</definedName>
    <definedName name="Z_FC0A89FC_3D84_4365_97E0_A5D85E73E675_.wvu.FilterData" localSheetId="0" hidden="1">'додаток 3'!$A$13:$P$166</definedName>
    <definedName name="Z_FE077014_7116_4A93_9B68_7AFDAB8CFB3D_.wvu.FilterData" localSheetId="0" hidden="1">'додаток 3'!$A$13:$P$166</definedName>
    <definedName name="Z_FE652BEB_973D_451C_9ED2_EDCF1F5CBA89_.wvu.FilterData" localSheetId="0" hidden="1">'додаток 3'!$S$15:$S$170</definedName>
    <definedName name="_xlnm.Print_Titles" localSheetId="0">'додаток 3'!$9:$13</definedName>
    <definedName name="_xlnm.Print_Area" localSheetId="0">'додаток 3'!$A$1:$P$168</definedName>
  </definedNames>
  <calcPr calcId="162913"/>
  <customWorkbookViews>
    <customWorkbookView name="User - Личное представление" guid="{BA4A7868-A59A-4BB8-AC85-B9766165ABB8}" mergeInterval="0" personalView="1" maximized="1" xWindow="-9" yWindow="-9" windowWidth="1938" windowHeight="1048" activeSheetId="1"/>
    <customWorkbookView name="Пользователь - Личное представление" guid="{6922F3C9-426B-40C5-BC7C-90FFDC39740C}" mergeInterval="0" personalView="1" maximized="1" xWindow="1" yWindow="1" windowWidth="1904" windowHeight="837" activeSheetId="1"/>
    <customWorkbookView name="ukr - Личное представление" guid="{5D060DE1-CC13-45C6-B427-3A50E6447880}" mergeInterval="0" personalView="1" maximized="1" xWindow="1" yWindow="1" windowWidth="1362" windowHeight="518" activeSheetId="1"/>
    <customWorkbookView name="Пользователь Windows - Личное представление" guid="{A5151744-FE8A-4DF9-B3B3-ED6499544881}" mergeInterval="0" personalView="1" maximized="1" xWindow="1" yWindow="1" windowWidth="1366" windowHeight="538" activeSheetId="1" showComments="commIndAndComment"/>
    <customWorkbookView name="031115-03 - Личное представление" guid="{B643337A-0A3C-41C8-BB14-F2531B30DB6B}" mergeInterval="0" personalView="1" maximized="1" xWindow="1" yWindow="1" windowWidth="1366" windowHeight="517" activeSheetId="1"/>
    <customWorkbookView name="Ludmilla - Личное представление" guid="{118ABD37-1ACF-4730-AF1D-1B75EE1E1D59}" mergeInterval="0" personalView="1" maximized="1" xWindow="1" yWindow="1" windowWidth="1020" windowHeight="551" activeSheetId="1"/>
    <customWorkbookView name="DBF1 - Личное представление" guid="{82E690D4-F372-4835-869C-EC3BE48D04FF}" mergeInterval="0" personalView="1" maximized="1" xWindow="1" yWindow="1" windowWidth="1366" windowHeight="538" activeSheetId="1"/>
    <customWorkbookView name="031115-02 - Личное представление" guid="{DB6BF638-3672-4BA6-B91B-700477567FCC}" mergeInterval="0" personalView="1" maximized="1" xWindow="1" yWindow="1" windowWidth="1362" windowHeight="541" tabRatio="563" activeSheetId="1"/>
    <customWorkbookView name="Лена Луцюк - Личное представление" guid="{465BD29E-DF98-40C1-A448-521E1312C017}" mergeInterval="0" personalView="1" maximized="1" xWindow="1" yWindow="1" windowWidth="1366" windowHeight="541" activeSheetId="1"/>
    <customWorkbookView name="Свіцельська Ірина - Личное представление" guid="{1D8128F6-B435-44FF-A037-9BD54EFEFDCB}" mergeInterval="0" personalView="1" maximized="1" xWindow="1" yWindow="1" windowWidth="1280" windowHeight="797" tabRatio="563" activeSheetId="1"/>
    <customWorkbookView name="Oleg - Личное представление" guid="{72281E9A-1074-405D-BEC9-F19F3AAF08DD}" mergeInterval="0" personalView="1" maximized="1" xWindow="1" yWindow="1" windowWidth="1436" windowHeight="673" activeSheetId="1"/>
    <customWorkbookView name="Admin - Личное представление" guid="{55C3F4C1-780C-49F7-A5ED-38837E4BD0D2}" mergeInterval="0" personalView="1" maximized="1" xWindow="-8" yWindow="-8" windowWidth="1936" windowHeight="1056" activeSheetId="1"/>
    <customWorkbookView name="Користувач - Личное представление" guid="{6913A4F4-D460-43CA-942B-B8085E45BE4D}" mergeInterval="0" personalView="1" maximized="1" windowWidth="1276" windowHeight="798" activeSheetId="1" showComments="commIndAndComment"/>
  </customWorkbookViews>
</workbook>
</file>

<file path=xl/calcChain.xml><?xml version="1.0" encoding="utf-8"?>
<calcChain xmlns="http://schemas.openxmlformats.org/spreadsheetml/2006/main">
  <c r="E148" i="1" l="1"/>
  <c r="P144" i="1" l="1"/>
  <c r="P142" i="1"/>
  <c r="G57" i="1"/>
  <c r="E64" i="1"/>
  <c r="P64" i="1" s="1"/>
  <c r="J147" i="1" l="1"/>
  <c r="P147" i="1" s="1"/>
  <c r="J146" i="1"/>
  <c r="P146" i="1" s="1"/>
  <c r="E139" i="1" l="1"/>
  <c r="P139" i="1" s="1"/>
  <c r="J21" i="1" l="1"/>
  <c r="E162" i="1"/>
  <c r="J119" i="1" l="1"/>
  <c r="P162" i="1" l="1"/>
  <c r="I62" i="1" l="1"/>
  <c r="J156" i="1"/>
  <c r="P156" i="1" s="1"/>
  <c r="J151" i="1"/>
  <c r="J152" i="1"/>
  <c r="J153" i="1"/>
  <c r="J154" i="1"/>
  <c r="J155" i="1"/>
  <c r="J109" i="1"/>
  <c r="E109" i="1"/>
  <c r="J116" i="1"/>
  <c r="J117" i="1"/>
  <c r="J118" i="1"/>
  <c r="P118" i="1" s="1"/>
  <c r="J113" i="1"/>
  <c r="J114" i="1"/>
  <c r="J115" i="1"/>
  <c r="J112" i="1" l="1"/>
  <c r="J111" i="1" s="1"/>
  <c r="P109" i="1"/>
  <c r="F18" i="1"/>
  <c r="J23" i="1"/>
  <c r="J24" i="1"/>
  <c r="E24" i="1"/>
  <c r="P24" i="1" l="1"/>
  <c r="I117" i="1" l="1"/>
  <c r="F117" i="1"/>
  <c r="E36" i="1" l="1"/>
  <c r="E72" i="1" l="1"/>
  <c r="P72" i="1" s="1"/>
  <c r="E65" i="1" l="1"/>
  <c r="E114" i="1" l="1"/>
  <c r="J26" i="1"/>
  <c r="P148" i="1" l="1"/>
  <c r="J141" i="1" l="1"/>
  <c r="P141" i="1" s="1"/>
  <c r="J50" i="1"/>
  <c r="E50" i="1"/>
  <c r="P50" i="1" l="1"/>
  <c r="J61" i="1" l="1"/>
  <c r="E61" i="1"/>
  <c r="P61" i="1" l="1"/>
  <c r="J34" i="1"/>
  <c r="J32" i="1"/>
  <c r="J78" i="1" l="1"/>
  <c r="J30" i="1" l="1"/>
  <c r="P30" i="1" s="1"/>
  <c r="J29" i="1"/>
  <c r="P29" i="1" s="1"/>
  <c r="J138" i="1" l="1"/>
  <c r="E73" i="1" l="1"/>
  <c r="P73" i="1" s="1"/>
  <c r="J22" i="1"/>
  <c r="E23" i="1"/>
  <c r="E22" i="1"/>
  <c r="E19" i="1"/>
  <c r="P19" i="1" s="1"/>
  <c r="P22" i="1" l="1"/>
  <c r="P23" i="1"/>
  <c r="F159" i="1" l="1"/>
  <c r="G159" i="1"/>
  <c r="H159" i="1"/>
  <c r="I159" i="1"/>
  <c r="K159" i="1"/>
  <c r="L159" i="1"/>
  <c r="M159" i="1"/>
  <c r="N159" i="1"/>
  <c r="O159" i="1"/>
  <c r="J161" i="1"/>
  <c r="J163" i="1"/>
  <c r="J164" i="1"/>
  <c r="J165" i="1"/>
  <c r="E165" i="1"/>
  <c r="F150" i="1"/>
  <c r="G150" i="1"/>
  <c r="H150" i="1"/>
  <c r="K150" i="1"/>
  <c r="L150" i="1"/>
  <c r="M150" i="1"/>
  <c r="N150" i="1"/>
  <c r="E157" i="1"/>
  <c r="O150" i="1"/>
  <c r="P143" i="1"/>
  <c r="E137" i="1"/>
  <c r="P137" i="1" s="1"/>
  <c r="E117" i="1"/>
  <c r="I150" i="1" l="1"/>
  <c r="P165" i="1"/>
  <c r="J51" i="1"/>
  <c r="E51" i="1"/>
  <c r="J48" i="1"/>
  <c r="J49" i="1"/>
  <c r="E49" i="1"/>
  <c r="P49" i="1" l="1"/>
  <c r="P51" i="1"/>
  <c r="E116" i="1" l="1"/>
  <c r="E138" i="1" l="1"/>
  <c r="P138" i="1" s="1"/>
  <c r="J140" i="1" l="1"/>
  <c r="P140" i="1" s="1"/>
  <c r="J145" i="1"/>
  <c r="E145" i="1"/>
  <c r="E115" i="1"/>
  <c r="E55" i="1"/>
  <c r="P55" i="1" s="1"/>
  <c r="F39" i="1"/>
  <c r="G39" i="1"/>
  <c r="H39" i="1"/>
  <c r="I39" i="1"/>
  <c r="K39" i="1"/>
  <c r="L39" i="1"/>
  <c r="M39" i="1"/>
  <c r="N39" i="1"/>
  <c r="O39" i="1"/>
  <c r="P145" i="1" l="1"/>
  <c r="E164" i="1" l="1"/>
  <c r="J108" i="1" l="1"/>
  <c r="J75" i="1" l="1"/>
  <c r="P164" i="1" l="1"/>
  <c r="J36" i="1" l="1"/>
  <c r="E160" i="1" l="1"/>
  <c r="E151" i="1"/>
  <c r="E136" i="1"/>
  <c r="E122" i="1"/>
  <c r="E113" i="1"/>
  <c r="E99" i="1"/>
  <c r="E87" i="1"/>
  <c r="E69" i="1"/>
  <c r="E58" i="1"/>
  <c r="E40" i="1"/>
  <c r="E17" i="1"/>
  <c r="E16" i="1"/>
  <c r="N86" i="1"/>
  <c r="M86" i="1"/>
  <c r="L86" i="1"/>
  <c r="I86" i="1"/>
  <c r="O86" i="1"/>
  <c r="J87" i="1"/>
  <c r="J96" i="1"/>
  <c r="P96" i="1" s="1"/>
  <c r="J65" i="1"/>
  <c r="P65" i="1" s="1"/>
  <c r="J53" i="1"/>
  <c r="P53" i="1" s="1"/>
  <c r="E88" i="1" l="1"/>
  <c r="E77" i="1"/>
  <c r="P77" i="1" s="1"/>
  <c r="J129" i="1" l="1"/>
  <c r="P129" i="1" s="1"/>
  <c r="P127" i="1" l="1"/>
  <c r="K135" i="1" l="1"/>
  <c r="K134" i="1" s="1"/>
  <c r="F135" i="1"/>
  <c r="G135" i="1"/>
  <c r="H135" i="1"/>
  <c r="I135" i="1"/>
  <c r="I134" i="1" s="1"/>
  <c r="L135" i="1"/>
  <c r="L134" i="1" s="1"/>
  <c r="M135" i="1"/>
  <c r="M134" i="1" s="1"/>
  <c r="N135" i="1"/>
  <c r="N134" i="1" s="1"/>
  <c r="O135" i="1"/>
  <c r="O134" i="1" s="1"/>
  <c r="E124" i="1" l="1"/>
  <c r="P124" i="1" s="1"/>
  <c r="J157" i="1" l="1"/>
  <c r="J133" i="1"/>
  <c r="P133" i="1" s="1"/>
  <c r="F121" i="1"/>
  <c r="G121" i="1"/>
  <c r="H121" i="1"/>
  <c r="I121" i="1"/>
  <c r="K121" i="1"/>
  <c r="L121" i="1"/>
  <c r="M121" i="1"/>
  <c r="N121" i="1"/>
  <c r="O121" i="1"/>
  <c r="P157" i="1" l="1"/>
  <c r="J150" i="1"/>
  <c r="E66" i="1"/>
  <c r="E161" i="1" l="1"/>
  <c r="P161" i="1" l="1"/>
  <c r="E159" i="1" l="1"/>
  <c r="J88" i="1"/>
  <c r="J89" i="1"/>
  <c r="J91" i="1"/>
  <c r="J92" i="1"/>
  <c r="J93" i="1"/>
  <c r="J94" i="1"/>
  <c r="J83" i="1" l="1"/>
  <c r="J95" i="1" l="1"/>
  <c r="J90" i="1"/>
  <c r="K86" i="1"/>
  <c r="J86" i="1" l="1"/>
  <c r="E95" i="1"/>
  <c r="P95" i="1" s="1"/>
  <c r="J84" i="1" l="1"/>
  <c r="J35" i="1" l="1"/>
  <c r="E35" i="1"/>
  <c r="E34" i="1"/>
  <c r="P34" i="1" s="1"/>
  <c r="E33" i="1"/>
  <c r="P33" i="1" s="1"/>
  <c r="P35" i="1" l="1"/>
  <c r="J44" i="1" l="1"/>
  <c r="G86" i="1" l="1"/>
  <c r="H86" i="1"/>
  <c r="J128" i="1" l="1"/>
  <c r="J82" i="1"/>
  <c r="F68" i="1"/>
  <c r="E82" i="1"/>
  <c r="F86" i="1"/>
  <c r="J125" i="1"/>
  <c r="J126" i="1"/>
  <c r="P82" i="1" l="1"/>
  <c r="G98" i="1" l="1"/>
  <c r="H98" i="1"/>
  <c r="I98" i="1"/>
  <c r="L98" i="1"/>
  <c r="M98" i="1"/>
  <c r="N98" i="1"/>
  <c r="O98" i="1" l="1"/>
  <c r="K98" i="1"/>
  <c r="G68" i="1"/>
  <c r="H68" i="1"/>
  <c r="I68" i="1"/>
  <c r="K68" i="1"/>
  <c r="L68" i="1"/>
  <c r="M68" i="1"/>
  <c r="N68" i="1"/>
  <c r="O68" i="1"/>
  <c r="E84" i="1"/>
  <c r="P84" i="1" s="1"/>
  <c r="F57" i="1"/>
  <c r="P36" i="1"/>
  <c r="J16" i="1"/>
  <c r="E74" i="1"/>
  <c r="J63" i="1"/>
  <c r="E63" i="1"/>
  <c r="J17" i="1"/>
  <c r="J18" i="1"/>
  <c r="J132" i="1"/>
  <c r="E135" i="1"/>
  <c r="E130" i="1"/>
  <c r="J130" i="1"/>
  <c r="E131" i="1"/>
  <c r="J131" i="1"/>
  <c r="E132" i="1"/>
  <c r="F98" i="1" l="1"/>
  <c r="O15" i="1"/>
  <c r="P63" i="1"/>
  <c r="P130" i="1"/>
  <c r="P131" i="1"/>
  <c r="P132" i="1"/>
  <c r="E78" i="1"/>
  <c r="E59" i="1"/>
  <c r="J76" i="1"/>
  <c r="J79" i="1"/>
  <c r="J80" i="1"/>
  <c r="J81" i="1"/>
  <c r="E54" i="1"/>
  <c r="J41" i="1"/>
  <c r="J25" i="1"/>
  <c r="G15" i="1"/>
  <c r="J62" i="1"/>
  <c r="J54" i="1"/>
  <c r="E31" i="1"/>
  <c r="J31" i="1"/>
  <c r="K57" i="1"/>
  <c r="P54" i="1" l="1"/>
  <c r="P99" i="1"/>
  <c r="P78" i="1"/>
  <c r="P31" i="1"/>
  <c r="P115" i="1" l="1"/>
  <c r="P66" i="1" l="1"/>
  <c r="H57" i="1" l="1"/>
  <c r="I57" i="1"/>
  <c r="L57" i="1"/>
  <c r="M57" i="1"/>
  <c r="N57" i="1"/>
  <c r="O57" i="1"/>
  <c r="L15" i="1"/>
  <c r="M15" i="1"/>
  <c r="N15" i="1"/>
  <c r="J45" i="1"/>
  <c r="J46" i="1"/>
  <c r="J47" i="1"/>
  <c r="J52" i="1"/>
  <c r="J42" i="1"/>
  <c r="E42" i="1"/>
  <c r="P42" i="1" l="1"/>
  <c r="K15" i="1" l="1"/>
  <c r="I15" i="1"/>
  <c r="E37" i="1"/>
  <c r="E32" i="1"/>
  <c r="E27" i="1"/>
  <c r="E41" i="1"/>
  <c r="P74" i="1" l="1"/>
  <c r="P32" i="1"/>
  <c r="H15" i="1"/>
  <c r="F15" i="1" l="1"/>
  <c r="E89" i="1"/>
  <c r="E94" i="1"/>
  <c r="E20" i="1" l="1"/>
  <c r="E21" i="1" l="1"/>
  <c r="P21" i="1" l="1"/>
  <c r="E92" i="1"/>
  <c r="E100" i="1" l="1"/>
  <c r="E128" i="1"/>
  <c r="P100" i="1" l="1"/>
  <c r="P59" i="1"/>
  <c r="P128" i="1"/>
  <c r="L120" i="1"/>
  <c r="J104" i="1" l="1"/>
  <c r="E106" i="1" l="1"/>
  <c r="E103" i="1"/>
  <c r="E90" i="1"/>
  <c r="E93" i="1"/>
  <c r="E48" i="1"/>
  <c r="J101" i="1"/>
  <c r="J102" i="1"/>
  <c r="J103" i="1"/>
  <c r="J105" i="1"/>
  <c r="J106" i="1"/>
  <c r="J27" i="1"/>
  <c r="J28" i="1"/>
  <c r="L112" i="1"/>
  <c r="L111" i="1" s="1"/>
  <c r="E110" i="1"/>
  <c r="E108" i="1"/>
  <c r="E105" i="1"/>
  <c r="E102" i="1"/>
  <c r="E101" i="1"/>
  <c r="E107" i="1"/>
  <c r="E104" i="1"/>
  <c r="E152" i="1"/>
  <c r="G14" i="1"/>
  <c r="H14" i="1"/>
  <c r="I14" i="1"/>
  <c r="K14" i="1"/>
  <c r="E98" i="1" l="1"/>
  <c r="P48" i="1"/>
  <c r="P114" i="1"/>
  <c r="K112" i="1"/>
  <c r="K111" i="1" s="1"/>
  <c r="O112" i="1"/>
  <c r="P152" i="1"/>
  <c r="P108" i="1"/>
  <c r="P107" i="1"/>
  <c r="P106" i="1"/>
  <c r="P105" i="1"/>
  <c r="P104" i="1"/>
  <c r="P103" i="1"/>
  <c r="P102" i="1"/>
  <c r="P93" i="1"/>
  <c r="P92" i="1"/>
  <c r="J123" i="1"/>
  <c r="J136" i="1"/>
  <c r="J135" i="1" s="1"/>
  <c r="J134" i="1" s="1"/>
  <c r="O38" i="1" l="1"/>
  <c r="J58" i="1"/>
  <c r="J60" i="1"/>
  <c r="E83" i="1"/>
  <c r="E81" i="1"/>
  <c r="E80" i="1"/>
  <c r="E79" i="1"/>
  <c r="E76" i="1"/>
  <c r="E71" i="1"/>
  <c r="E70" i="1"/>
  <c r="H67" i="1"/>
  <c r="I67" i="1"/>
  <c r="K67" i="1"/>
  <c r="L67" i="1"/>
  <c r="M67" i="1"/>
  <c r="N67" i="1"/>
  <c r="O67" i="1"/>
  <c r="E75" i="1"/>
  <c r="G67" i="1"/>
  <c r="E97" i="1"/>
  <c r="O111" i="1"/>
  <c r="G97" i="1"/>
  <c r="H97" i="1"/>
  <c r="F97" i="1"/>
  <c r="F14" i="1"/>
  <c r="F56" i="1"/>
  <c r="G56" i="1"/>
  <c r="H56" i="1"/>
  <c r="I56" i="1"/>
  <c r="K56" i="1"/>
  <c r="L56" i="1"/>
  <c r="M56" i="1"/>
  <c r="N56" i="1"/>
  <c r="O56" i="1"/>
  <c r="J68" i="1"/>
  <c r="O149" i="1"/>
  <c r="N149" i="1"/>
  <c r="M149" i="1"/>
  <c r="L149" i="1"/>
  <c r="K149" i="1"/>
  <c r="I149" i="1"/>
  <c r="H149" i="1"/>
  <c r="G149" i="1"/>
  <c r="F149" i="1"/>
  <c r="P69" i="1"/>
  <c r="E154" i="1"/>
  <c r="E155" i="1"/>
  <c r="E153" i="1"/>
  <c r="E119" i="1"/>
  <c r="E47" i="1"/>
  <c r="E46" i="1"/>
  <c r="E45" i="1"/>
  <c r="E125" i="1"/>
  <c r="E123" i="1"/>
  <c r="P117" i="1"/>
  <c r="P94" i="1"/>
  <c r="E91" i="1"/>
  <c r="E25" i="1"/>
  <c r="E26" i="1"/>
  <c r="P27" i="1"/>
  <c r="J20" i="1"/>
  <c r="E28" i="1"/>
  <c r="F158" i="1"/>
  <c r="G158" i="1"/>
  <c r="H158" i="1"/>
  <c r="I158" i="1"/>
  <c r="K158" i="1"/>
  <c r="L158" i="1"/>
  <c r="M158" i="1"/>
  <c r="N158" i="1"/>
  <c r="O158" i="1"/>
  <c r="P163" i="1"/>
  <c r="J160" i="1"/>
  <c r="J159" i="1" s="1"/>
  <c r="F134" i="1"/>
  <c r="G134" i="1"/>
  <c r="H134" i="1"/>
  <c r="G120" i="1"/>
  <c r="H120" i="1"/>
  <c r="I120" i="1"/>
  <c r="K120" i="1"/>
  <c r="M120" i="1"/>
  <c r="N120" i="1"/>
  <c r="O120" i="1"/>
  <c r="J122" i="1"/>
  <c r="J121" i="1" s="1"/>
  <c r="F112" i="1"/>
  <c r="F111" i="1" s="1"/>
  <c r="G112" i="1"/>
  <c r="G111" i="1" s="1"/>
  <c r="H112" i="1"/>
  <c r="H111" i="1" s="1"/>
  <c r="I112" i="1"/>
  <c r="I111" i="1" s="1"/>
  <c r="M112" i="1"/>
  <c r="M111" i="1" s="1"/>
  <c r="N112" i="1"/>
  <c r="N111" i="1" s="1"/>
  <c r="I97" i="1"/>
  <c r="K97" i="1"/>
  <c r="L97" i="1"/>
  <c r="M97" i="1"/>
  <c r="N97" i="1"/>
  <c r="O97" i="1"/>
  <c r="J110" i="1"/>
  <c r="J98" i="1" s="1"/>
  <c r="P101" i="1"/>
  <c r="F85" i="1"/>
  <c r="G85" i="1"/>
  <c r="H85" i="1"/>
  <c r="I85" i="1"/>
  <c r="K85" i="1"/>
  <c r="L85" i="1"/>
  <c r="M85" i="1"/>
  <c r="N85" i="1"/>
  <c r="O85" i="1"/>
  <c r="E52" i="1"/>
  <c r="E44" i="1"/>
  <c r="E43" i="1"/>
  <c r="E62" i="1"/>
  <c r="E60" i="1"/>
  <c r="F38" i="1"/>
  <c r="G38" i="1"/>
  <c r="H38" i="1"/>
  <c r="I38" i="1"/>
  <c r="K38" i="1"/>
  <c r="L38" i="1"/>
  <c r="M38" i="1"/>
  <c r="N38" i="1"/>
  <c r="J43" i="1"/>
  <c r="J40" i="1"/>
  <c r="L14" i="1"/>
  <c r="M14" i="1"/>
  <c r="N14" i="1"/>
  <c r="O14" i="1"/>
  <c r="J37" i="1"/>
  <c r="E18" i="1"/>
  <c r="E15" i="1" l="1"/>
  <c r="E14" i="1" s="1"/>
  <c r="E57" i="1"/>
  <c r="O166" i="1"/>
  <c r="I166" i="1"/>
  <c r="L166" i="1"/>
  <c r="H166" i="1"/>
  <c r="M166" i="1"/>
  <c r="G166" i="1"/>
  <c r="N166" i="1"/>
  <c r="K166" i="1"/>
  <c r="J39" i="1"/>
  <c r="E150" i="1"/>
  <c r="E149" i="1" s="1"/>
  <c r="E39" i="1"/>
  <c r="E38" i="1" s="1"/>
  <c r="E86" i="1"/>
  <c r="E85" i="1" s="1"/>
  <c r="J158" i="1"/>
  <c r="P160" i="1"/>
  <c r="P159" i="1" s="1"/>
  <c r="J85" i="1"/>
  <c r="E112" i="1"/>
  <c r="E68" i="1"/>
  <c r="E134" i="1"/>
  <c r="P89" i="1"/>
  <c r="P28" i="1"/>
  <c r="P25" i="1"/>
  <c r="P123" i="1"/>
  <c r="P47" i="1"/>
  <c r="P90" i="1"/>
  <c r="P71" i="1"/>
  <c r="P26" i="1"/>
  <c r="P125" i="1"/>
  <c r="P46" i="1"/>
  <c r="P88" i="1"/>
  <c r="P110" i="1"/>
  <c r="P98" i="1" s="1"/>
  <c r="P45" i="1"/>
  <c r="J57" i="1"/>
  <c r="J56" i="1" s="1"/>
  <c r="P154" i="1"/>
  <c r="J15" i="1"/>
  <c r="J14" i="1" s="1"/>
  <c r="P70" i="1"/>
  <c r="P119" i="1"/>
  <c r="P136" i="1"/>
  <c r="P135" i="1" s="1"/>
  <c r="P134" i="1" s="1"/>
  <c r="J120" i="1"/>
  <c r="P62" i="1"/>
  <c r="P60" i="1"/>
  <c r="E126" i="1"/>
  <c r="E121" i="1" s="1"/>
  <c r="F120" i="1"/>
  <c r="F67" i="1"/>
  <c r="P44" i="1"/>
  <c r="P58" i="1"/>
  <c r="P37" i="1"/>
  <c r="P87" i="1"/>
  <c r="P122" i="1"/>
  <c r="P151" i="1"/>
  <c r="P43" i="1"/>
  <c r="P52" i="1"/>
  <c r="P91" i="1"/>
  <c r="P155" i="1"/>
  <c r="P76" i="1"/>
  <c r="P80" i="1"/>
  <c r="P83" i="1"/>
  <c r="P18" i="1"/>
  <c r="P16" i="1"/>
  <c r="P17" i="1"/>
  <c r="P40" i="1"/>
  <c r="J67" i="1"/>
  <c r="P20" i="1"/>
  <c r="P116" i="1"/>
  <c r="P153" i="1"/>
  <c r="P113" i="1"/>
  <c r="P75" i="1"/>
  <c r="P79" i="1"/>
  <c r="P81" i="1"/>
  <c r="P57" i="1" l="1"/>
  <c r="F166" i="1"/>
  <c r="P86" i="1"/>
  <c r="P150" i="1"/>
  <c r="P39" i="1"/>
  <c r="P68" i="1"/>
  <c r="P112" i="1"/>
  <c r="P126" i="1"/>
  <c r="P121" i="1" s="1"/>
  <c r="P15" i="1"/>
  <c r="P14" i="1" s="1"/>
  <c r="P41" i="1"/>
  <c r="J38" i="1"/>
  <c r="E120" i="1"/>
  <c r="P85" i="1"/>
  <c r="J97" i="1"/>
  <c r="P97" i="1" s="1"/>
  <c r="E67" i="1"/>
  <c r="P67" i="1" s="1"/>
  <c r="E158" i="1"/>
  <c r="P158" i="1" s="1"/>
  <c r="E111" i="1"/>
  <c r="P111" i="1" s="1"/>
  <c r="E56" i="1"/>
  <c r="P56" i="1" s="1"/>
  <c r="J149" i="1"/>
  <c r="E166" i="1" l="1"/>
  <c r="P38" i="1"/>
  <c r="J166" i="1"/>
  <c r="P120" i="1"/>
  <c r="P149" i="1"/>
  <c r="P166" i="1" l="1"/>
</calcChain>
</file>

<file path=xl/sharedStrings.xml><?xml version="1.0" encoding="utf-8"?>
<sst xmlns="http://schemas.openxmlformats.org/spreadsheetml/2006/main" count="599" uniqueCount="411">
  <si>
    <t>Додаток 3</t>
  </si>
  <si>
    <t>РОЗПОДІЛ</t>
  </si>
  <si>
    <t>гривень</t>
  </si>
  <si>
    <t>Загальний фонд</t>
  </si>
  <si>
    <t>Спеціальний фонд</t>
  </si>
  <si>
    <t>РАЗОМ</t>
  </si>
  <si>
    <t xml:space="preserve">видатки споживання </t>
  </si>
  <si>
    <t>видатки розвитку</t>
  </si>
  <si>
    <t>з них</t>
  </si>
  <si>
    <t xml:space="preserve"> оплата праці            </t>
  </si>
  <si>
    <t xml:space="preserve">комунальні послуги та  енергоносії  </t>
  </si>
  <si>
    <t xml:space="preserve"> оплата праці </t>
  </si>
  <si>
    <t xml:space="preserve"> комунальні послуги  та  енергоносії </t>
  </si>
  <si>
    <t>0200000</t>
  </si>
  <si>
    <t>Виконавчий комітет Житомирської міської ради</t>
  </si>
  <si>
    <t>0210000</t>
  </si>
  <si>
    <t>0600000</t>
  </si>
  <si>
    <t>0610000</t>
  </si>
  <si>
    <t>0700000</t>
  </si>
  <si>
    <t>Управління охорони здоров'я Житомирської міської ради</t>
  </si>
  <si>
    <t>0710000</t>
  </si>
  <si>
    <t>0800000</t>
  </si>
  <si>
    <t xml:space="preserve">Департамент  соціальної політики Житомирської  міської ради </t>
  </si>
  <si>
    <t>0810000</t>
  </si>
  <si>
    <t>1000000</t>
  </si>
  <si>
    <t>Управління  культури Житомирської міської ради</t>
  </si>
  <si>
    <t>1010000</t>
  </si>
  <si>
    <t>1100000</t>
  </si>
  <si>
    <r>
      <t>Управління у справах сім</t>
    </r>
    <r>
      <rPr>
        <b/>
        <sz val="18"/>
        <rFont val="Arial Cyr"/>
        <charset val="204"/>
      </rPr>
      <t>’</t>
    </r>
    <r>
      <rPr>
        <b/>
        <sz val="18"/>
        <rFont val="Times New Roman"/>
        <family val="1"/>
        <charset val="204"/>
      </rPr>
      <t>ї,  молоді та спорту Житомирської міської ради</t>
    </r>
  </si>
  <si>
    <t>1110000</t>
  </si>
  <si>
    <t>1200000</t>
  </si>
  <si>
    <t xml:space="preserve">Управління житлового господарства Житомирської  міської ради </t>
  </si>
  <si>
    <t>1210000</t>
  </si>
  <si>
    <t>1400000</t>
  </si>
  <si>
    <t>Управління комунального господарства Житомирської міської ради</t>
  </si>
  <si>
    <t>1410000</t>
  </si>
  <si>
    <t>Управління капітального будівництва Житомирської міської ради</t>
  </si>
  <si>
    <t>1510000</t>
  </si>
  <si>
    <t>3700000</t>
  </si>
  <si>
    <t>Департамент бюджету та фінансів Житомирської  міської ради</t>
  </si>
  <si>
    <t>3710000</t>
  </si>
  <si>
    <t>Департамент бюджету та фінансів Житомирської міської ради</t>
  </si>
  <si>
    <t>Департамент освіти  Житомирської  міської ради</t>
  </si>
  <si>
    <t>Код Функціональної класифікації видатків та кредитування бюджету</t>
  </si>
  <si>
    <t>усього</t>
  </si>
  <si>
    <t>у тому числі бюджет розвитку</t>
  </si>
  <si>
    <t>0111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</si>
  <si>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</si>
  <si>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</si>
  <si>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</si>
  <si>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</si>
  <si>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</si>
  <si>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</si>
  <si>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</si>
  <si>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</si>
  <si>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</si>
  <si>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</si>
  <si>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</si>
  <si>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0620</t>
  </si>
  <si>
    <t>6030</t>
  </si>
  <si>
    <t>Організація благоустрою населених пунктів</t>
  </si>
  <si>
    <t>0216084</t>
  </si>
  <si>
    <t>6084</t>
  </si>
  <si>
    <t>0610</t>
  </si>
  <si>
    <t>Витрати, пов"язані з наданням та обслуговуванням пільгових довгострокових кредитів, наданих громадянам на будівництво /реконструкцію/ придбання житла</t>
  </si>
  <si>
    <t>0217370</t>
  </si>
  <si>
    <t>7370</t>
  </si>
  <si>
    <t>0490</t>
  </si>
  <si>
    <t>Реалізація інших заходів щодо соціально-економічного розвитку територій</t>
  </si>
  <si>
    <t>7426</t>
  </si>
  <si>
    <t>Інші заходи у сфері електротранспорту</t>
  </si>
  <si>
    <t>7442</t>
  </si>
  <si>
    <t>0456</t>
  </si>
  <si>
    <t>Утримання та розвиток інших об'єктів транспортної інфраструктури</t>
  </si>
  <si>
    <t>0217530</t>
  </si>
  <si>
    <t>7530</t>
  </si>
  <si>
    <t>0460</t>
  </si>
  <si>
    <t>Інші заходи у сфері зв'язку, телекомунікації та інформатики</t>
  </si>
  <si>
    <t>0217610</t>
  </si>
  <si>
    <t>7610</t>
  </si>
  <si>
    <t>0411</t>
  </si>
  <si>
    <t>Сприяння розвитку малого та середнього підприємництва</t>
  </si>
  <si>
    <t>0217640</t>
  </si>
  <si>
    <t>7640</t>
  </si>
  <si>
    <t>0470</t>
  </si>
  <si>
    <t>Заходи з енергозбереження</t>
  </si>
  <si>
    <t>0217680</t>
  </si>
  <si>
    <t>7680</t>
  </si>
  <si>
    <t>Членські внески до асоціацій органів місцевого самоврядування</t>
  </si>
  <si>
    <t>0217693</t>
  </si>
  <si>
    <t>7693</t>
  </si>
  <si>
    <t>Інші заходи, пов'язані з економічною діяльністю</t>
  </si>
  <si>
    <t>8110</t>
  </si>
  <si>
    <t>0320</t>
  </si>
  <si>
    <t>Заходи із запобігання та ліквідації надзвичайних ситуацій та наслідків стихійного лиха</t>
  </si>
  <si>
    <t>8230</t>
  </si>
  <si>
    <t>0380</t>
  </si>
  <si>
    <t>Інші заходи громадського порядку та безпеки</t>
  </si>
  <si>
    <t>0830</t>
  </si>
  <si>
    <t>0218420</t>
  </si>
  <si>
    <t>8420</t>
  </si>
  <si>
    <t>0610160</t>
  </si>
  <si>
    <t>0160</t>
  </si>
  <si>
    <t>0611010</t>
  </si>
  <si>
    <t>1010</t>
  </si>
  <si>
    <t>0910</t>
  </si>
  <si>
    <t>Надання дошкільної освіти</t>
  </si>
  <si>
    <t>1020</t>
  </si>
  <si>
    <t>0921</t>
  </si>
  <si>
    <t>1030</t>
  </si>
  <si>
    <t>1090</t>
  </si>
  <si>
    <t>0960</t>
  </si>
  <si>
    <t>0930</t>
  </si>
  <si>
    <t>0990</t>
  </si>
  <si>
    <t>Забезпечення діяльності інших закладів у сфері освіти</t>
  </si>
  <si>
    <t>Інші програми та заходи у сфері освіти</t>
  </si>
  <si>
    <t>0615031</t>
  </si>
  <si>
    <t>5031</t>
  </si>
  <si>
    <t>0810</t>
  </si>
  <si>
    <t>0710160</t>
  </si>
  <si>
    <t>0763</t>
  </si>
  <si>
    <t>0712152</t>
  </si>
  <si>
    <t>2152</t>
  </si>
  <si>
    <t>0716090</t>
  </si>
  <si>
    <t>6090</t>
  </si>
  <si>
    <t>0640</t>
  </si>
  <si>
    <t>Інша діяльність у сфері житлово-комунального господарства</t>
  </si>
  <si>
    <t>0810160</t>
  </si>
  <si>
    <t>1060</t>
  </si>
  <si>
    <t>0810180</t>
  </si>
  <si>
    <t>0813031</t>
  </si>
  <si>
    <t>3031</t>
  </si>
  <si>
    <t>Надання інших пільг окремим категоріям громадян відповідно до законодавства</t>
  </si>
  <si>
    <t>1040</t>
  </si>
  <si>
    <t>0813104</t>
  </si>
  <si>
    <t>3104</t>
  </si>
  <si>
    <t>0813105</t>
  </si>
  <si>
    <t>3105</t>
  </si>
  <si>
    <t>Надання реабілітаційних послуг особам з інвалідністю та дітям з інвалідністю</t>
  </si>
  <si>
    <t>0813160</t>
  </si>
  <si>
    <t>3160</t>
  </si>
  <si>
    <t>0813180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</si>
  <si>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</si>
  <si>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</si>
  <si>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0813192</t>
  </si>
  <si>
    <t>3192</t>
  </si>
  <si>
    <t>0813242</t>
  </si>
  <si>
    <t>3242</t>
  </si>
  <si>
    <t>Інші заходи у сфері соціального захисту і соціального забезпечення</t>
  </si>
  <si>
    <t>1010160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</si>
  <si>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</si>
  <si>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</si>
  <si>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</si>
  <si>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</si>
  <si>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</si>
  <si>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</si>
  <si>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</si>
  <si>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</si>
  <si>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1014070</t>
  </si>
  <si>
    <t>4070</t>
  </si>
  <si>
    <t>0823</t>
  </si>
  <si>
    <t>Фінансова підтримка кінематографії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</si>
  <si>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</si>
  <si>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</si>
  <si>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</si>
  <si>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</si>
  <si>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</si>
  <si>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</si>
  <si>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</si>
  <si>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1016030</t>
  </si>
  <si>
    <t>8330</t>
  </si>
  <si>
    <t>0540</t>
  </si>
  <si>
    <t>Інша діяльність у сфері екології та охорони природних ресурсів</t>
  </si>
  <si>
    <t>3121</t>
  </si>
  <si>
    <t>1113123</t>
  </si>
  <si>
    <t>3123</t>
  </si>
  <si>
    <t>Заходи державної політики з питань сім'ї</t>
  </si>
  <si>
    <t>1113131</t>
  </si>
  <si>
    <t>3131</t>
  </si>
  <si>
    <t>Здійснення заходів та реалізація проектів на виконання Державної цільової соціальної програми "Молодь України"</t>
  </si>
  <si>
    <t>1113132</t>
  </si>
  <si>
    <t>3132</t>
  </si>
  <si>
    <t>1113133</t>
  </si>
  <si>
    <t>3133</t>
  </si>
  <si>
    <t>1115011</t>
  </si>
  <si>
    <t>5011</t>
  </si>
  <si>
    <t>Проведення навчально-тренувальних зборів і змагань з олімпийських видів спорту</t>
  </si>
  <si>
    <t>1115012</t>
  </si>
  <si>
    <t>5012</t>
  </si>
  <si>
    <t>Проведення навчально-тренувальних зборів і змагань  з неолімпійських видів спорту</t>
  </si>
  <si>
    <t>1115022</t>
  </si>
  <si>
    <t>5022</t>
  </si>
  <si>
    <t>Проведення навчально-тренувальних зборів і змагань та заходів зі спорту осіб з інвалідністю</t>
  </si>
  <si>
    <t>1115031</t>
  </si>
  <si>
    <t>1115061</t>
  </si>
  <si>
    <t>5061</t>
  </si>
  <si>
    <t>1210160</t>
  </si>
  <si>
    <t>1216030</t>
  </si>
  <si>
    <t>1216090</t>
  </si>
  <si>
    <t>1218340</t>
  </si>
  <si>
    <t>8340</t>
  </si>
  <si>
    <t>Природоохоронні заходи за рахунок цільових фондів</t>
  </si>
  <si>
    <t>1410160</t>
  </si>
  <si>
    <t>1416012</t>
  </si>
  <si>
    <t>6012</t>
  </si>
  <si>
    <t>Забезпечення діяльності з виробництва, транспортування, постачання теплової енергії</t>
  </si>
  <si>
    <t>1416030</t>
  </si>
  <si>
    <t>1416090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</si>
  <si>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</si>
  <si>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</si>
  <si>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7691</t>
  </si>
  <si>
    <t>8120</t>
  </si>
  <si>
    <t>Заходи з організації рятування на водах</t>
  </si>
  <si>
    <t>1418311</t>
  </si>
  <si>
    <t>8311</t>
  </si>
  <si>
    <t>0511</t>
  </si>
  <si>
    <t>Охорона та раціональне використання природних ресурсів</t>
  </si>
  <si>
    <t>1418320</t>
  </si>
  <si>
    <t>8320</t>
  </si>
  <si>
    <t>0520</t>
  </si>
  <si>
    <t>Збереження природно-заповідного фонду</t>
  </si>
  <si>
    <t>1418330</t>
  </si>
  <si>
    <t>3710160</t>
  </si>
  <si>
    <t>Управління транспорту і зв’язку Житомирської міської ради</t>
  </si>
  <si>
    <t>1917426</t>
  </si>
  <si>
    <t>1917442</t>
  </si>
  <si>
    <t>1917461</t>
  </si>
  <si>
    <t>1910160</t>
  </si>
  <si>
    <t>1510160</t>
  </si>
  <si>
    <t>7670</t>
  </si>
  <si>
    <t>1913035</t>
  </si>
  <si>
    <t>Інші  програми та заходи у сфері охорони здоров'я</t>
  </si>
  <si>
    <t>Х</t>
  </si>
  <si>
    <t>УСЬОГО</t>
  </si>
  <si>
    <t>0210160</t>
  </si>
  <si>
    <t>6014</t>
  </si>
  <si>
    <t>1216014</t>
  </si>
  <si>
    <t>Забезпечення збору та вивезення сміття і відходів</t>
  </si>
  <si>
    <t xml:space="preserve"> ( код бюджету)</t>
  </si>
  <si>
    <t>Код Типової програмної класифікації видатків та кредитування місцевого бюджету</t>
  </si>
  <si>
    <t>Код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</si>
  <si>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</si>
  <si>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1417670</t>
  </si>
  <si>
    <t>7130</t>
  </si>
  <si>
    <t>Здійснення заходів із землеустрою</t>
  </si>
  <si>
    <t>0421</t>
  </si>
  <si>
    <t>Надання позашкільної освіти закладами  позашкільної освіти, заходи із позашкільної роботи з дітьми</t>
  </si>
  <si>
    <t xml:space="preserve">Методичне забезпечення діяльності закладів освіти </t>
  </si>
  <si>
    <t>1900000</t>
  </si>
  <si>
    <t>1910000</t>
  </si>
  <si>
    <t>0712151</t>
  </si>
  <si>
    <t>2151</t>
  </si>
  <si>
    <t>Забезпечення діяльності інших закладів  у яфері охорони здоров'я</t>
  </si>
  <si>
    <t>1113122</t>
  </si>
  <si>
    <t>3122</t>
  </si>
  <si>
    <t>0216085</t>
  </si>
  <si>
    <t>6085</t>
  </si>
  <si>
    <t>Здешевлення вартості іпотечних кредитів для забезпечення доступним житлом громадян, які потребують поліпшення житлових умов</t>
  </si>
  <si>
    <t>Внески до статутного капіталу суб'єктів господарювання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</si>
  <si>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</si>
  <si>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</si>
  <si>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</si>
  <si>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0611021</t>
  </si>
  <si>
    <t>1021</t>
  </si>
  <si>
    <t>Керівництво і управління у  відповідній сфері у містах (місті Києві), селищах, селах, територіальних громадах</t>
  </si>
  <si>
    <t>0611070</t>
  </si>
  <si>
    <t>0611091</t>
  </si>
  <si>
    <t>1091</t>
  </si>
  <si>
    <t>0611130</t>
  </si>
  <si>
    <t>1130</t>
  </si>
  <si>
    <t>0611141</t>
  </si>
  <si>
    <t>0611142</t>
  </si>
  <si>
    <t>1141</t>
  </si>
  <si>
    <t>1142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</si>
  <si>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</si>
  <si>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</si>
  <si>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</si>
  <si>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</si>
  <si>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Надання соціальних гарантій 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</si>
  <si>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</si>
  <si>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1011080</t>
  </si>
  <si>
    <t>1080</t>
  </si>
  <si>
    <t>3718710</t>
  </si>
  <si>
    <t>8710</t>
  </si>
  <si>
    <t>Резервний фонд місцевого бюджету</t>
  </si>
  <si>
    <t>0719770</t>
  </si>
  <si>
    <t>9770</t>
  </si>
  <si>
    <t>1216017</t>
  </si>
  <si>
    <t>Інша діяльність, пов'язана з експлуатацією об'єктів житлово-комунального господарства</t>
  </si>
  <si>
    <t>0619770</t>
  </si>
  <si>
    <t>Інші субвенції з місцевого бюджету</t>
  </si>
  <si>
    <t>Надання спеціалізованої освіти мистецькими школами</t>
  </si>
  <si>
    <t>Заходи державної політики із забезпечення рівних прав та можливостей жінок та чоловіків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</si>
  <si>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</si>
  <si>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1110160</t>
  </si>
  <si>
    <t>0813121</t>
  </si>
  <si>
    <t>0455</t>
  </si>
  <si>
    <t>0717691</t>
  </si>
  <si>
    <t>8240</t>
  </si>
  <si>
    <t>Заходи та роботи з територіальної оборони</t>
  </si>
  <si>
    <t>0218240</t>
  </si>
  <si>
    <t>0818240</t>
  </si>
  <si>
    <t>0813210</t>
  </si>
  <si>
    <t>3210</t>
  </si>
  <si>
    <t>1050</t>
  </si>
  <si>
    <t>Організація та проведення громадських робіт</t>
  </si>
  <si>
    <t>0655200000</t>
  </si>
  <si>
    <t>Надання загальної середньої освіти закладами загальної середньої освіти за рахунок коштів місцевого бюджету</t>
  </si>
  <si>
    <t>0218110</t>
  </si>
  <si>
    <t>0218120</t>
  </si>
  <si>
    <t>0218230</t>
  </si>
  <si>
    <t>3717700</t>
  </si>
  <si>
    <t>7700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</si>
  <si>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</si>
  <si>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</si>
  <si>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1018240</t>
  </si>
  <si>
    <t>Підготовка   кадрів закладами  професійної (професійно-технічної) освіти  та іншими закладами освіти за рахунок коштів місцевого бюджету</t>
  </si>
  <si>
    <t>1418340</t>
  </si>
  <si>
    <t>1917691</t>
  </si>
  <si>
    <t>1416013</t>
  </si>
  <si>
    <t>6013</t>
  </si>
  <si>
    <t>Забезпечення діяльності водопровідно-каналізаційного господарства</t>
  </si>
  <si>
    <t>1417691</t>
  </si>
  <si>
    <t>Секретар міської ради</t>
  </si>
  <si>
    <t>Галина ШИМАНСЬКА</t>
  </si>
  <si>
    <t>____________ № _____</t>
  </si>
  <si>
    <t>0618340</t>
  </si>
  <si>
    <t>0718340</t>
  </si>
  <si>
    <t>1018340</t>
  </si>
  <si>
    <t>3719110</t>
  </si>
  <si>
    <t>9110</t>
  </si>
  <si>
    <t>Реверсна дотація</t>
  </si>
  <si>
    <t>4084</t>
  </si>
  <si>
    <t>1416091</t>
  </si>
  <si>
    <t>6091</t>
  </si>
  <si>
    <r>
      <t>Будівництво</t>
    </r>
    <r>
      <rPr>
        <vertAlign val="superscript"/>
        <sz val="18"/>
        <rFont val="Times New Roman"/>
        <family val="1"/>
        <charset val="204"/>
      </rPr>
      <t>1</t>
    </r>
    <r>
      <rPr>
        <sz val="18"/>
        <rFont val="Times New Roman"/>
        <family val="1"/>
        <charset val="204"/>
      </rPr>
      <t xml:space="preserve"> об'єктів житлово-комунального господарства</t>
    </r>
  </si>
  <si>
    <t>0619800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</si>
  <si>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</si>
  <si>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</si>
  <si>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1516091</t>
  </si>
  <si>
    <t>1511300</t>
  </si>
  <si>
    <t>1300</t>
  </si>
  <si>
    <t>1511021</t>
  </si>
  <si>
    <t>Розвиток здібностей у дітей та молоді з фізичної культури  та спорту комунальними дитячо-юнацькими  спортивними школами</t>
  </si>
  <si>
    <t>Здійснення соціальної роботи та надання соціальних послуг центрами соціальних  служб та центрами надання соціальних послуг особам/сім'ям, які належать до вразливих груп населення та/або перебувають у складних життєвих обставинах</t>
  </si>
  <si>
    <t>Створення умов для творчого, інтелектуального, духовного та фізичного розвитку дітей та молоді за місцем їх проживання</t>
  </si>
  <si>
    <t>Забезпечення молодіжними центрами соціального становлення та розвитку молоді та інші заходи у сфері молодіжної політики</t>
  </si>
  <si>
    <t>0611183</t>
  </si>
  <si>
    <t>1183</t>
  </si>
  <si>
    <t>0611300</t>
  </si>
  <si>
    <t>0813114</t>
  </si>
  <si>
    <t>3114</t>
  </si>
  <si>
    <t>1511010</t>
  </si>
  <si>
    <t>1516030</t>
  </si>
  <si>
    <t>3719800</t>
  </si>
  <si>
    <t>Забезпечення умов для догляду та виховання дітей і молоді в дитячих будинках сімейного типу, прийомних сім’ях та сім’ях патронатних вихователів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</si>
  <si>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</si>
  <si>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Директор департаменту бюджету та фінансів Житомирської міської ради</t>
  </si>
  <si>
    <t>Діна ПРОХОРЧУК</t>
  </si>
  <si>
    <t>Інші заходи у сфері медіа (засобів масової інформації)</t>
  </si>
  <si>
    <t>0214084</t>
  </si>
  <si>
    <t>0217130</t>
  </si>
  <si>
    <t>0217330</t>
  </si>
  <si>
    <t>7330</t>
  </si>
  <si>
    <t>0443</t>
  </si>
  <si>
    <t>0217650</t>
  </si>
  <si>
    <t>7650</t>
  </si>
  <si>
    <t>0217660</t>
  </si>
  <si>
    <t>7660</t>
  </si>
  <si>
    <t>Проектування, реставрація та охорона пам'яток культурної спадщини</t>
  </si>
  <si>
    <t>Проведення експертної грошової оцінки земельної ділянки чи права на неї</t>
  </si>
  <si>
    <t>Підготовка земельних ділянок несільсько-господарського призначення або прав на них комунальної власності для продажу на земельних торгах та проведення таких торгів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</si>
  <si>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</si>
  <si>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</si>
  <si>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</si>
  <si>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0712170</t>
  </si>
  <si>
    <t>2170</t>
  </si>
  <si>
    <t>0611241</t>
  </si>
  <si>
    <t>1241</t>
  </si>
  <si>
    <t>1512170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</si>
  <si>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охорони здоров’я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</si>
  <si>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придбання обладнання, створення та модернізацію (проведення реконструкції та капітального ремонту) їдалень (харчоблоків) закладів освіти, зокрема військових (військово-морських, військово-спортивних) ліцеїв, ліцеїв із посиленою військово-фізичною підготовкою</t>
  </si>
  <si>
    <t>1517640</t>
  </si>
  <si>
    <t>видатків бюджету Житомирської міської територіальної громади  на 2026 рік</t>
  </si>
  <si>
    <t>до проєкту рішення міської ради</t>
  </si>
  <si>
    <t xml:space="preserve"> Підготовка та реалізація публічних інвестиційних проектів/програм публічних інвестицій за рахунок коштів місцевого бюджету в галузі освіти</t>
  </si>
  <si>
    <t>0813032</t>
  </si>
  <si>
    <t>3032</t>
  </si>
  <si>
    <t>Надання пільг окремим категоріям громадянз оплати послуг зв'язку</t>
  </si>
  <si>
    <t>7351</t>
  </si>
  <si>
    <t>0217351</t>
  </si>
  <si>
    <t>Розроблення комплексних планів просторового розвитку територій територіальних громад</t>
  </si>
  <si>
    <t>Підготовка та реалізація публічних інвестиційних проектів/ програм публічних інвестицій за рахунок коштів місцевого бюджету в галузі житлово - комунального господарства</t>
  </si>
  <si>
    <t>Підготовка та реалізація публічних інвестиційних проектів/ програм публічних інвестицій за рахунок коштів місцевого бюджету в інших секторах економічної діяльності</t>
  </si>
  <si>
    <t>1216091</t>
  </si>
  <si>
    <t>Підготовка та реалізація публічних інвестиційних проектів / програм публічних інвестицій за рахунок коштів місцевого бюджету в галузі житлово-комунального господарства</t>
  </si>
  <si>
    <t>1118340</t>
  </si>
  <si>
    <t>1917480</t>
  </si>
  <si>
    <t>7480</t>
  </si>
  <si>
    <t>Підготовка та реалізація публічних інвестиційних проектів/ програм публічних інвестицій за рахунок коштів місцевого бюджету в галузі дорожнього господарства</t>
  </si>
  <si>
    <t xml:space="preserve"> </t>
  </si>
  <si>
    <t>3718600</t>
  </si>
  <si>
    <t>8600</t>
  </si>
  <si>
    <t>Обслуговування місцевого боргу</t>
  </si>
  <si>
    <t>1516090</t>
  </si>
  <si>
    <t>1511080</t>
  </si>
  <si>
    <t>1514030</t>
  </si>
  <si>
    <t>1517330</t>
  </si>
  <si>
    <t>1517480</t>
  </si>
  <si>
    <t>Підготовка та реалізація публічних інвестиційних проектів/програм публічних інвестицій за рахунок коштів місцевого бюджету в галузі освіти</t>
  </si>
  <si>
    <t>0718240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</si>
</sst>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₴_-;\-* #,##0.00\ _₴_-;_-* &quot;-&quot;??\ _₴_-;_-@_-"/>
    <numFmt numFmtId="164" formatCode="_-* #,##0.00&quot;₴&quot;_-;\-* #,##0.00&quot;₴&quot;_-;_-* &quot;-&quot;??&quot;₴&quot;_-;_-@_-"/>
    <numFmt numFmtId="165" formatCode="_-* #,##0.00\ _г_р_н_._-;\-* #,##0.00\ _г_р_н_._-;_-* &quot;-&quot;??\ _г_р_н_._-;_-@_-"/>
    <numFmt numFmtId="166" formatCode="_-* #,##0.000_р_._-;\-* #,##0.000_р_._-;_-* &quot;-&quot;?_р_._-;_-@_-"/>
    <numFmt numFmtId="167" formatCode="#,##0_р_."/>
    <numFmt numFmtId="168" formatCode="_-* #,##0.00\ &quot;грн.&quot;_-;\-* #,##0.00\ &quot;грн.&quot;_-;_-* &quot;-&quot;??\ &quot;грн.&quot;_-;_-@_-"/>
    <numFmt numFmtId="169" formatCode="_-* #,##0.00_р_._-;\-* #,##0.00_р_._-;_-* &quot;-&quot;??_р_._-;_-@_-"/>
    <numFmt numFmtId="170" formatCode="_-* #,##0.00_р_._-;\-* #,##0.00_р_._-;_-* \-??_р_._-;_-@_-"/>
  </numFmts>
  <fonts count="6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20"/>
      <name val="Arial Cyr"/>
      <charset val="204"/>
    </font>
    <font>
      <b/>
      <sz val="20"/>
      <name val="Times New Roman"/>
      <family val="1"/>
    </font>
    <font>
      <b/>
      <sz val="18"/>
      <name val="Times New Roman"/>
      <family val="1"/>
    </font>
    <font>
      <b/>
      <sz val="16"/>
      <name val="Times New Roman"/>
      <family val="1"/>
    </font>
    <font>
      <sz val="16"/>
      <name val="Arial Cyr"/>
      <charset val="204"/>
    </font>
    <font>
      <b/>
      <sz val="16"/>
      <name val="Times New Roman"/>
      <family val="1"/>
      <charset val="204"/>
    </font>
    <font>
      <sz val="24"/>
      <name val="Arial Cyr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sz val="14"/>
      <name val="Arial Cyr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8"/>
      <name val="Times New Roman"/>
      <family val="1"/>
      <charset val="204"/>
    </font>
    <font>
      <sz val="28"/>
      <name val="Arial Cyr"/>
      <charset val="204"/>
    </font>
    <font>
      <b/>
      <sz val="14"/>
      <name val="Arial Cyr"/>
      <charset val="204"/>
    </font>
    <font>
      <sz val="18"/>
      <name val="Times New Roman"/>
      <family val="1"/>
      <charset val="204"/>
    </font>
    <font>
      <b/>
      <sz val="18"/>
      <name val="Arial Cyr"/>
      <charset val="204"/>
    </font>
    <font>
      <sz val="18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40"/>
      <name val="Times New Roman"/>
      <family val="1"/>
      <charset val="204"/>
    </font>
    <font>
      <sz val="40"/>
      <name val="Arial Cyr"/>
      <charset val="204"/>
    </font>
    <font>
      <b/>
      <sz val="33"/>
      <name val="Times New Roman"/>
      <family val="1"/>
      <charset val="204"/>
    </font>
    <font>
      <sz val="33"/>
      <name val="Times New Roman"/>
      <family val="1"/>
      <charset val="204"/>
    </font>
    <font>
      <sz val="26"/>
      <name val="Times New Roman"/>
      <family val="1"/>
      <charset val="204"/>
    </font>
    <font>
      <i/>
      <sz val="14"/>
      <name val="Arial Cyr"/>
      <charset val="204"/>
    </font>
    <font>
      <b/>
      <i/>
      <sz val="20"/>
      <name val="Times New Roman"/>
      <family val="1"/>
      <charset val="204"/>
    </font>
    <font>
      <b/>
      <i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30"/>
      <name val="Times New Roman"/>
      <family val="1"/>
      <charset val="204"/>
    </font>
    <font>
      <sz val="30"/>
      <name val="Arial Cyr"/>
      <charset val="204"/>
    </font>
    <font>
      <sz val="22"/>
      <name val="Arial Cyr"/>
      <charset val="204"/>
    </font>
    <font>
      <sz val="24"/>
      <name val="Times New Roman"/>
      <family val="1"/>
      <charset val="204"/>
    </font>
    <font>
      <sz val="38"/>
      <name val="Times New Roman"/>
      <family val="1"/>
      <charset val="204"/>
    </font>
    <font>
      <b/>
      <sz val="38"/>
      <name val="Times New Roman"/>
      <family val="1"/>
      <charset val="204"/>
    </font>
    <font>
      <b/>
      <sz val="38"/>
      <name val="Arial Cyr"/>
      <charset val="204"/>
    </font>
    <font>
      <sz val="38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8"/>
      <name val="Times New Roman"/>
      <family val="1"/>
      <charset val="204"/>
    </font>
    <font>
      <sz val="30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2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6" fillId="3" borderId="0" applyNumberFormat="0" applyBorder="0" applyAlignment="0" applyProtection="0"/>
    <xf numFmtId="0" fontId="27" fillId="20" borderId="1" applyNumberFormat="0" applyAlignment="0" applyProtection="0"/>
    <xf numFmtId="0" fontId="28" fillId="21" borderId="2" applyNumberFormat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34" fillId="7" borderId="1" applyNumberFormat="0" applyAlignment="0" applyProtection="0"/>
    <xf numFmtId="0" fontId="35" fillId="0" borderId="6" applyNumberFormat="0" applyFill="0" applyAlignment="0" applyProtection="0"/>
    <xf numFmtId="0" fontId="36" fillId="22" borderId="0" applyNumberFormat="0" applyBorder="0" applyAlignment="0" applyProtection="0"/>
    <xf numFmtId="0" fontId="2" fillId="23" borderId="7" applyNumberFormat="0" applyFont="0" applyAlignment="0" applyProtection="0"/>
    <xf numFmtId="0" fontId="37" fillId="20" borderId="8" applyNumberFormat="0" applyAlignment="0" applyProtection="0"/>
    <xf numFmtId="0" fontId="38" fillId="0" borderId="0" applyNumberFormat="0" applyFill="0" applyBorder="0" applyAlignment="0" applyProtection="0"/>
    <xf numFmtId="0" fontId="39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4" fillId="0" borderId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4" fillId="7" borderId="1" applyNumberFormat="0" applyAlignment="0" applyProtection="0"/>
    <xf numFmtId="9" fontId="2" fillId="0" borderId="0" applyFont="0" applyFill="0" applyBorder="0" applyAlignment="0" applyProtection="0"/>
    <xf numFmtId="0" fontId="30" fillId="4" borderId="0" applyNumberFormat="0" applyBorder="0" applyAlignment="0" applyProtection="0"/>
    <xf numFmtId="168" fontId="2" fillId="0" borderId="0" applyFont="0" applyFill="0" applyBorder="0" applyAlignment="0" applyProtection="0"/>
    <xf numFmtId="168" fontId="60" fillId="0" borderId="0" applyFont="0" applyFill="0" applyBorder="0" applyAlignment="0" applyProtection="0"/>
    <xf numFmtId="164" fontId="6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30" fillId="4" borderId="0" applyNumberFormat="0" applyBorder="0" applyAlignment="0" applyProtection="0"/>
    <xf numFmtId="0" fontId="2" fillId="0" borderId="0"/>
    <xf numFmtId="0" fontId="1" fillId="0" borderId="0"/>
    <xf numFmtId="0" fontId="35" fillId="0" borderId="6" applyNumberFormat="0" applyFill="0" applyAlignment="0" applyProtection="0"/>
    <xf numFmtId="0" fontId="28" fillId="21" borderId="2" applyNumberFormat="0" applyAlignment="0" applyProtection="0"/>
    <xf numFmtId="0" fontId="38" fillId="0" borderId="0" applyNumberFormat="0" applyFill="0" applyBorder="0" applyAlignment="0" applyProtection="0"/>
    <xf numFmtId="0" fontId="36" fillId="22" borderId="0" applyNumberFormat="0" applyBorder="0" applyAlignment="0" applyProtection="0"/>
    <xf numFmtId="0" fontId="27" fillId="20" borderId="1" applyNumberFormat="0" applyAlignment="0" applyProtection="0"/>
    <xf numFmtId="0" fontId="1" fillId="0" borderId="0"/>
    <xf numFmtId="0" fontId="1" fillId="0" borderId="0"/>
    <xf numFmtId="0" fontId="24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" fillId="0" borderId="0"/>
    <xf numFmtId="0" fontId="1" fillId="0" borderId="0"/>
    <xf numFmtId="0" fontId="58" fillId="0" borderId="0"/>
    <xf numFmtId="0" fontId="1" fillId="0" borderId="0"/>
    <xf numFmtId="0" fontId="58" fillId="0" borderId="0"/>
    <xf numFmtId="0" fontId="24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2" fillId="0" borderId="0"/>
    <xf numFmtId="0" fontId="24" fillId="0" borderId="0"/>
    <xf numFmtId="0" fontId="58" fillId="0" borderId="0"/>
    <xf numFmtId="0" fontId="61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4" fillId="0" borderId="0"/>
    <xf numFmtId="0" fontId="24" fillId="0" borderId="0"/>
    <xf numFmtId="0" fontId="24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39" fillId="0" borderId="9" applyNumberFormat="0" applyFill="0" applyAlignment="0" applyProtection="0"/>
    <xf numFmtId="0" fontId="26" fillId="3" borderId="0" applyNumberFormat="0" applyBorder="0" applyAlignment="0" applyProtection="0"/>
    <xf numFmtId="0" fontId="2" fillId="23" borderId="7" applyNumberFormat="0" applyFont="0" applyAlignment="0" applyProtection="0"/>
    <xf numFmtId="9" fontId="2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2" fillId="0" borderId="0" applyFill="0" applyBorder="0" applyAlignment="0" applyProtection="0"/>
    <xf numFmtId="9" fontId="24" fillId="0" borderId="0" applyFill="0" applyBorder="0" applyAlignment="0" applyProtection="0"/>
    <xf numFmtId="9" fontId="2" fillId="0" borderId="0" applyFill="0" applyBorder="0" applyAlignment="0" applyProtection="0"/>
    <xf numFmtId="9" fontId="2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ill="0" applyBorder="0" applyAlignment="0" applyProtection="0"/>
    <xf numFmtId="0" fontId="37" fillId="20" borderId="8" applyNumberFormat="0" applyAlignment="0" applyProtection="0"/>
    <xf numFmtId="0" fontId="37" fillId="24" borderId="8" applyNumberFormat="0" applyAlignment="0" applyProtection="0"/>
    <xf numFmtId="0" fontId="36" fillId="22" borderId="0" applyNumberFormat="0" applyBorder="0" applyAlignment="0" applyProtection="0"/>
    <xf numFmtId="0" fontId="59" fillId="0" borderId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7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58" fillId="0" borderId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</cellStyleXfs>
  <cellXfs count="140">
    <xf numFmtId="0" fontId="0" fillId="0" borderId="0" xfId="0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4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right" vertical="center" wrapText="1"/>
    </xf>
    <xf numFmtId="0" fontId="7" fillId="0" borderId="0" xfId="0" applyFont="1" applyFill="1"/>
    <xf numFmtId="0" fontId="8" fillId="0" borderId="0" xfId="0" applyFont="1" applyFill="1" applyAlignment="1">
      <alignment horizontal="left" vertical="center" wrapText="1"/>
    </xf>
    <xf numFmtId="0" fontId="9" fillId="0" borderId="0" xfId="0" applyFont="1" applyFill="1"/>
    <xf numFmtId="0" fontId="12" fillId="0" borderId="0" xfId="0" applyFont="1" applyFill="1" applyAlignment="1">
      <alignment horizontal="center"/>
    </xf>
    <xf numFmtId="0" fontId="19" fillId="0" borderId="0" xfId="0" applyFont="1" applyFill="1"/>
    <xf numFmtId="0" fontId="22" fillId="0" borderId="0" xfId="0" applyFont="1" applyFill="1"/>
    <xf numFmtId="0" fontId="23" fillId="0" borderId="0" xfId="0" applyFont="1" applyFill="1" applyBorder="1"/>
    <xf numFmtId="49" fontId="15" fillId="0" borderId="0" xfId="0" applyNumberFormat="1" applyFont="1" applyFill="1" applyBorder="1"/>
    <xf numFmtId="0" fontId="20" fillId="0" borderId="0" xfId="0" applyFont="1" applyFill="1" applyBorder="1"/>
    <xf numFmtId="49" fontId="3" fillId="0" borderId="0" xfId="0" applyNumberFormat="1" applyFont="1" applyFill="1" applyBorder="1"/>
    <xf numFmtId="0" fontId="22" fillId="0" borderId="0" xfId="0" applyFont="1" applyFill="1" applyBorder="1" applyAlignment="1">
      <alignment vertical="center" wrapText="1"/>
    </xf>
    <xf numFmtId="0" fontId="3" fillId="0" borderId="0" xfId="0" applyFont="1" applyFill="1" applyBorder="1"/>
    <xf numFmtId="0" fontId="22" fillId="0" borderId="0" xfId="0" applyFont="1" applyFill="1" applyAlignment="1">
      <alignment vertical="center" wrapText="1"/>
    </xf>
    <xf numFmtId="0" fontId="14" fillId="0" borderId="0" xfId="0" applyFont="1" applyFill="1" applyBorder="1"/>
    <xf numFmtId="0" fontId="13" fillId="0" borderId="0" xfId="0" applyFont="1" applyFill="1" applyAlignment="1">
      <alignment horizontal="right" vertical="center"/>
    </xf>
    <xf numFmtId="0" fontId="0" fillId="0" borderId="0" xfId="0" applyFont="1" applyFill="1"/>
    <xf numFmtId="0" fontId="0" fillId="0" borderId="0" xfId="0" applyFont="1" applyFill="1" applyBorder="1"/>
    <xf numFmtId="0" fontId="45" fillId="0" borderId="0" xfId="0" applyFont="1" applyFill="1" applyBorder="1" applyAlignment="1"/>
    <xf numFmtId="0" fontId="23" fillId="0" borderId="15" xfId="0" applyFont="1" applyFill="1" applyBorder="1" applyAlignment="1">
      <alignment vertical="center"/>
    </xf>
    <xf numFmtId="4" fontId="17" fillId="0" borderId="0" xfId="0" applyNumberFormat="1" applyFont="1" applyFill="1" applyBorder="1"/>
    <xf numFmtId="0" fontId="46" fillId="0" borderId="0" xfId="0" applyFont="1" applyFill="1"/>
    <xf numFmtId="0" fontId="49" fillId="0" borderId="0" xfId="0" applyFont="1" applyFill="1" applyBorder="1"/>
    <xf numFmtId="0" fontId="51" fillId="0" borderId="0" xfId="0" applyFont="1" applyFill="1"/>
    <xf numFmtId="0" fontId="19" fillId="0" borderId="0" xfId="0" applyFont="1" applyFill="1" applyBorder="1"/>
    <xf numFmtId="0" fontId="14" fillId="0" borderId="15" xfId="0" applyFont="1" applyFill="1" applyBorder="1"/>
    <xf numFmtId="49" fontId="50" fillId="0" borderId="0" xfId="0" applyNumberFormat="1" applyFont="1" applyFill="1" applyBorder="1" applyAlignment="1">
      <alignment wrapText="1"/>
    </xf>
    <xf numFmtId="0" fontId="50" fillId="0" borderId="0" xfId="0" applyFont="1" applyFill="1" applyBorder="1"/>
    <xf numFmtId="0" fontId="50" fillId="0" borderId="0" xfId="0" applyFont="1" applyFill="1" applyAlignment="1"/>
    <xf numFmtId="49" fontId="50" fillId="0" borderId="0" xfId="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/>
    <xf numFmtId="4" fontId="52" fillId="0" borderId="0" xfId="0" applyNumberFormat="1" applyFont="1" applyFill="1" applyBorder="1"/>
    <xf numFmtId="4" fontId="14" fillId="0" borderId="0" xfId="0" applyNumberFormat="1" applyFont="1" applyFill="1" applyBorder="1"/>
    <xf numFmtId="0" fontId="14" fillId="0" borderId="0" xfId="0" applyFont="1" applyFill="1"/>
    <xf numFmtId="4" fontId="15" fillId="0" borderId="0" xfId="0" applyNumberFormat="1" applyFont="1" applyFill="1" applyBorder="1"/>
    <xf numFmtId="0" fontId="20" fillId="0" borderId="0" xfId="0" applyFont="1" applyFill="1" applyBorder="1" applyAlignment="1">
      <alignment horizontal="right"/>
    </xf>
    <xf numFmtId="0" fontId="15" fillId="0" borderId="1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5" fontId="53" fillId="0" borderId="0" xfId="0" applyNumberFormat="1" applyFont="1" applyFill="1" applyBorder="1"/>
    <xf numFmtId="0" fontId="53" fillId="0" borderId="0" xfId="0" applyFont="1" applyFill="1" applyBorder="1"/>
    <xf numFmtId="2" fontId="53" fillId="0" borderId="0" xfId="0" applyNumberFormat="1" applyFont="1" applyFill="1" applyBorder="1"/>
    <xf numFmtId="4" fontId="53" fillId="0" borderId="0" xfId="0" applyNumberFormat="1" applyFont="1" applyFill="1" applyBorder="1"/>
    <xf numFmtId="43" fontId="9" fillId="0" borderId="0" xfId="0" applyNumberFormat="1" applyFont="1" applyFill="1" applyBorder="1"/>
    <xf numFmtId="0" fontId="56" fillId="0" borderId="0" xfId="0" applyFont="1" applyFill="1"/>
    <xf numFmtId="0" fontId="57" fillId="0" borderId="0" xfId="0" applyFont="1" applyFill="1"/>
    <xf numFmtId="0" fontId="15" fillId="0" borderId="10" xfId="0" applyFont="1" applyFill="1" applyBorder="1" applyAlignment="1">
      <alignment horizontal="center" vertical="center" wrapText="1"/>
    </xf>
    <xf numFmtId="4" fontId="44" fillId="25" borderId="10" xfId="0" applyNumberFormat="1" applyFont="1" applyFill="1" applyBorder="1" applyAlignment="1">
      <alignment horizontal="center" vertical="center" wrapText="1"/>
    </xf>
    <xf numFmtId="4" fontId="43" fillId="25" borderId="10" xfId="0" applyNumberFormat="1" applyFont="1" applyFill="1" applyBorder="1" applyAlignment="1">
      <alignment horizontal="center" vertical="center" wrapText="1"/>
    </xf>
    <xf numFmtId="0" fontId="15" fillId="25" borderId="10" xfId="0" applyFont="1" applyFill="1" applyBorder="1" applyAlignment="1">
      <alignment horizontal="center" vertical="center" wrapText="1"/>
    </xf>
    <xf numFmtId="0" fontId="54" fillId="25" borderId="0" xfId="0" applyFont="1" applyFill="1" applyBorder="1"/>
    <xf numFmtId="0" fontId="57" fillId="25" borderId="0" xfId="0" applyFont="1" applyFill="1"/>
    <xf numFmtId="49" fontId="10" fillId="25" borderId="10" xfId="0" applyNumberFormat="1" applyFont="1" applyFill="1" applyBorder="1" applyAlignment="1">
      <alignment horizontal="center" vertical="center"/>
    </xf>
    <xf numFmtId="0" fontId="11" fillId="25" borderId="10" xfId="0" applyFont="1" applyFill="1" applyBorder="1" applyAlignment="1">
      <alignment horizontal="center" vertical="center" wrapText="1"/>
    </xf>
    <xf numFmtId="49" fontId="15" fillId="25" borderId="10" xfId="0" applyNumberFormat="1" applyFont="1" applyFill="1" applyBorder="1" applyAlignment="1">
      <alignment horizontal="center" vertical="center"/>
    </xf>
    <xf numFmtId="49" fontId="15" fillId="25" borderId="10" xfId="0" applyNumberFormat="1" applyFont="1" applyFill="1" applyBorder="1" applyAlignment="1">
      <alignment vertical="center"/>
    </xf>
    <xf numFmtId="0" fontId="20" fillId="25" borderId="10" xfId="0" applyFont="1" applyFill="1" applyBorder="1" applyAlignment="1">
      <alignment horizontal="left" vertical="center" wrapText="1"/>
    </xf>
    <xf numFmtId="49" fontId="15" fillId="25" borderId="10" xfId="0" quotePrefix="1" applyNumberFormat="1" applyFont="1" applyFill="1" applyBorder="1" applyAlignment="1">
      <alignment horizontal="center" vertical="center"/>
    </xf>
    <xf numFmtId="0" fontId="20" fillId="25" borderId="10" xfId="0" applyFont="1" applyFill="1" applyBorder="1" applyAlignment="1">
      <alignment vertical="center" wrapText="1"/>
    </xf>
    <xf numFmtId="49" fontId="15" fillId="25" borderId="10" xfId="43" applyNumberFormat="1" applyFont="1" applyFill="1" applyBorder="1" applyAlignment="1">
      <alignment horizontal="center" vertical="center"/>
    </xf>
    <xf numFmtId="2" fontId="20" fillId="25" borderId="10" xfId="0" applyNumberFormat="1" applyFont="1" applyFill="1" applyBorder="1" applyAlignment="1">
      <alignment horizontal="left" vertical="center" wrapText="1"/>
    </xf>
    <xf numFmtId="0" fontId="10" fillId="25" borderId="10" xfId="0" applyFont="1" applyFill="1" applyBorder="1" applyAlignment="1">
      <alignment horizontal="center" vertical="center" wrapText="1"/>
    </xf>
    <xf numFmtId="49" fontId="47" fillId="25" borderId="10" xfId="0" applyNumberFormat="1" applyFont="1" applyFill="1" applyBorder="1" applyAlignment="1">
      <alignment horizontal="center" vertical="center"/>
    </xf>
    <xf numFmtId="0" fontId="48" fillId="25" borderId="10" xfId="0" applyFont="1" applyFill="1" applyBorder="1" applyAlignment="1">
      <alignment horizontal="center" vertical="center" wrapText="1"/>
    </xf>
    <xf numFmtId="0" fontId="20" fillId="25" borderId="11" xfId="0" applyFont="1" applyFill="1" applyBorder="1" applyAlignment="1">
      <alignment horizontal="left" vertical="center" wrapText="1"/>
    </xf>
    <xf numFmtId="49" fontId="15" fillId="25" borderId="12" xfId="0" applyNumberFormat="1" applyFont="1" applyFill="1" applyBorder="1" applyAlignment="1">
      <alignment horizontal="center" vertical="center"/>
    </xf>
    <xf numFmtId="0" fontId="15" fillId="25" borderId="12" xfId="0" applyNumberFormat="1" applyFont="1" applyFill="1" applyBorder="1" applyAlignment="1">
      <alignment horizontal="center" vertical="center" wrapText="1"/>
    </xf>
    <xf numFmtId="0" fontId="20" fillId="25" borderId="12" xfId="0" applyFont="1" applyFill="1" applyBorder="1" applyAlignment="1">
      <alignment horizontal="left" vertical="center" wrapText="1"/>
    </xf>
    <xf numFmtId="0" fontId="15" fillId="25" borderId="10" xfId="0" applyNumberFormat="1" applyFont="1" applyFill="1" applyBorder="1" applyAlignment="1">
      <alignment horizontal="center" vertical="center" wrapText="1"/>
    </xf>
    <xf numFmtId="0" fontId="13" fillId="25" borderId="10" xfId="0" applyFont="1" applyFill="1" applyBorder="1" applyAlignment="1">
      <alignment vertical="center" wrapText="1"/>
    </xf>
    <xf numFmtId="49" fontId="54" fillId="25" borderId="0" xfId="0" applyNumberFormat="1" applyFont="1" applyFill="1" applyBorder="1" applyAlignment="1">
      <alignment wrapText="1"/>
    </xf>
    <xf numFmtId="49" fontId="54" fillId="25" borderId="0" xfId="0" applyNumberFormat="1" applyFont="1" applyFill="1" applyBorder="1" applyAlignment="1">
      <alignment horizontal="left" vertical="center" wrapText="1"/>
    </xf>
    <xf numFmtId="4" fontId="55" fillId="25" borderId="0" xfId="0" applyNumberFormat="1" applyFont="1" applyFill="1" applyBorder="1" applyAlignment="1">
      <alignment horizontal="center" vertical="center" wrapText="1"/>
    </xf>
    <xf numFmtId="0" fontId="54" fillId="25" borderId="0" xfId="0" applyFont="1" applyFill="1"/>
    <xf numFmtId="0" fontId="54" fillId="25" borderId="0" xfId="0" applyFont="1" applyFill="1" applyAlignment="1">
      <alignment horizontal="right" wrapText="1"/>
    </xf>
    <xf numFmtId="0" fontId="54" fillId="25" borderId="0" xfId="0" applyFont="1" applyFill="1" applyAlignment="1">
      <alignment wrapText="1"/>
    </xf>
    <xf numFmtId="4" fontId="3" fillId="0" borderId="0" xfId="0" applyNumberFormat="1" applyFont="1" applyFill="1" applyBorder="1"/>
    <xf numFmtId="4" fontId="22" fillId="0" borderId="0" xfId="0" applyNumberFormat="1" applyFont="1" applyFill="1" applyBorder="1"/>
    <xf numFmtId="0" fontId="20" fillId="25" borderId="10" xfId="45" applyFont="1" applyFill="1" applyBorder="1" applyAlignment="1">
      <alignment horizontal="left" vertical="center" wrapText="1"/>
    </xf>
    <xf numFmtId="0" fontId="20" fillId="25" borderId="10" xfId="43" applyFont="1" applyFill="1" applyBorder="1" applyAlignment="1">
      <alignment horizontal="left" vertical="center" wrapText="1"/>
    </xf>
    <xf numFmtId="166" fontId="20" fillId="25" borderId="10" xfId="0" applyNumberFormat="1" applyFont="1" applyFill="1" applyBorder="1" applyAlignment="1">
      <alignment vertical="center" wrapText="1"/>
    </xf>
    <xf numFmtId="166" fontId="20" fillId="25" borderId="10" xfId="0" applyNumberFormat="1" applyFont="1" applyFill="1" applyBorder="1" applyAlignment="1">
      <alignment horizontal="left" vertical="center" wrapText="1"/>
    </xf>
    <xf numFmtId="0" fontId="20" fillId="25" borderId="10" xfId="46" applyFont="1" applyFill="1" applyBorder="1" applyAlignment="1">
      <alignment horizontal="left" vertical="center" wrapText="1"/>
    </xf>
    <xf numFmtId="4" fontId="44" fillId="25" borderId="12" xfId="0" applyNumberFormat="1" applyFont="1" applyFill="1" applyBorder="1" applyAlignment="1">
      <alignment horizontal="center" vertical="center" wrapText="1"/>
    </xf>
    <xf numFmtId="4" fontId="43" fillId="25" borderId="12" xfId="0" applyNumberFormat="1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54" fillId="25" borderId="0" xfId="0" applyFont="1" applyFill="1" applyAlignment="1">
      <alignment horizontal="left" wrapText="1"/>
    </xf>
    <xf numFmtId="4" fontId="44" fillId="0" borderId="10" xfId="0" applyNumberFormat="1" applyFont="1" applyFill="1" applyBorder="1" applyAlignment="1">
      <alignment horizontal="center" vertical="center" wrapText="1"/>
    </xf>
    <xf numFmtId="49" fontId="15" fillId="0" borderId="10" xfId="0" applyNumberFormat="1" applyFont="1" applyFill="1" applyBorder="1" applyAlignment="1">
      <alignment horizontal="center" vertical="center"/>
    </xf>
    <xf numFmtId="0" fontId="15" fillId="0" borderId="10" xfId="0" applyNumberFormat="1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center" wrapText="1"/>
    </xf>
    <xf numFmtId="4" fontId="43" fillId="0" borderId="10" xfId="0" applyNumberFormat="1" applyFont="1" applyFill="1" applyBorder="1" applyAlignment="1">
      <alignment horizontal="center" vertical="center" wrapText="1"/>
    </xf>
    <xf numFmtId="49" fontId="15" fillId="0" borderId="10" xfId="0" quotePrefix="1" applyNumberFormat="1" applyFont="1" applyFill="1" applyBorder="1" applyAlignment="1">
      <alignment horizontal="center" vertical="center"/>
    </xf>
    <xf numFmtId="0" fontId="6" fillId="25" borderId="0" xfId="0" applyFont="1" applyFill="1" applyAlignment="1">
      <alignment horizontal="right" vertical="center" wrapText="1"/>
    </xf>
    <xf numFmtId="0" fontId="12" fillId="25" borderId="0" xfId="0" applyFont="1" applyFill="1" applyAlignment="1">
      <alignment horizontal="center"/>
    </xf>
    <xf numFmtId="0" fontId="50" fillId="25" borderId="0" xfId="0" applyFont="1" applyFill="1" applyBorder="1"/>
    <xf numFmtId="0" fontId="53" fillId="25" borderId="0" xfId="0" applyFont="1" applyFill="1" applyBorder="1"/>
    <xf numFmtId="0" fontId="23" fillId="25" borderId="0" xfId="0" applyFont="1" applyFill="1" applyBorder="1"/>
    <xf numFmtId="0" fontId="20" fillId="25" borderId="0" xfId="0" applyFont="1" applyFill="1" applyBorder="1"/>
    <xf numFmtId="4" fontId="53" fillId="25" borderId="0" xfId="0" applyNumberFormat="1" applyFont="1" applyFill="1" applyBorder="1"/>
    <xf numFmtId="4" fontId="15" fillId="25" borderId="0" xfId="0" applyNumberFormat="1" applyFont="1" applyFill="1" applyBorder="1"/>
    <xf numFmtId="4" fontId="14" fillId="25" borderId="0" xfId="0" applyNumberFormat="1" applyFont="1" applyFill="1" applyBorder="1"/>
    <xf numFmtId="43" fontId="9" fillId="25" borderId="0" xfId="0" applyNumberFormat="1" applyFont="1" applyFill="1" applyBorder="1"/>
    <xf numFmtId="0" fontId="0" fillId="25" borderId="0" xfId="0" applyFont="1" applyFill="1" applyBorder="1"/>
    <xf numFmtId="4" fontId="22" fillId="25" borderId="0" xfId="0" applyNumberFormat="1" applyFont="1" applyFill="1" applyBorder="1"/>
    <xf numFmtId="0" fontId="0" fillId="25" borderId="0" xfId="0" applyFont="1" applyFill="1"/>
    <xf numFmtId="49" fontId="15" fillId="25" borderId="12" xfId="0" applyNumberFormat="1" applyFont="1" applyFill="1" applyBorder="1" applyAlignment="1">
      <alignment horizontal="center" vertical="center"/>
    </xf>
    <xf numFmtId="0" fontId="49" fillId="25" borderId="10" xfId="0" applyFont="1" applyFill="1" applyBorder="1" applyAlignment="1">
      <alignment horizontal="left" vertical="center" wrapText="1"/>
    </xf>
    <xf numFmtId="49" fontId="15" fillId="25" borderId="12" xfId="0" applyNumberFormat="1" applyFont="1" applyFill="1" applyBorder="1" applyAlignment="1">
      <alignment horizontal="center" vertical="center"/>
    </xf>
    <xf numFmtId="0" fontId="54" fillId="25" borderId="0" xfId="0" applyFont="1" applyFill="1" applyAlignment="1">
      <alignment horizontal="left" wrapText="1"/>
    </xf>
    <xf numFmtId="49" fontId="64" fillId="0" borderId="10" xfId="0" applyNumberFormat="1" applyFont="1" applyFill="1" applyBorder="1" applyAlignment="1">
      <alignment horizontal="center" vertical="center"/>
    </xf>
    <xf numFmtId="0" fontId="64" fillId="0" borderId="10" xfId="0" applyFont="1" applyFill="1" applyBorder="1" applyAlignment="1">
      <alignment horizontal="left" vertical="center" wrapText="1"/>
    </xf>
    <xf numFmtId="49" fontId="23" fillId="25" borderId="10" xfId="0" quotePrefix="1" applyNumberFormat="1" applyFont="1" applyFill="1" applyBorder="1" applyAlignment="1">
      <alignment horizontal="center" vertical="center"/>
    </xf>
    <xf numFmtId="0" fontId="23" fillId="25" borderId="10" xfId="45" applyFont="1" applyFill="1" applyBorder="1" applyAlignment="1">
      <alignment horizontal="left" vertical="center" wrapText="1"/>
    </xf>
    <xf numFmtId="49" fontId="64" fillId="25" borderId="10" xfId="0" quotePrefix="1" applyNumberFormat="1" applyFont="1" applyFill="1" applyBorder="1" applyAlignment="1">
      <alignment horizontal="center" vertical="center"/>
    </xf>
    <xf numFmtId="0" fontId="64" fillId="25" borderId="10" xfId="0" applyFont="1" applyFill="1" applyBorder="1" applyAlignment="1">
      <alignment horizontal="left" vertical="center" wrapText="1"/>
    </xf>
    <xf numFmtId="49" fontId="64" fillId="0" borderId="10" xfId="0" quotePrefix="1" applyNumberFormat="1" applyFont="1" applyFill="1" applyBorder="1" applyAlignment="1">
      <alignment horizontal="center" vertical="center"/>
    </xf>
    <xf numFmtId="0" fontId="49" fillId="0" borderId="16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 wrapText="1"/>
    </xf>
    <xf numFmtId="0" fontId="50" fillId="0" borderId="0" xfId="0" applyFont="1" applyFill="1" applyBorder="1" applyAlignment="1">
      <alignment horizontal="left"/>
    </xf>
    <xf numFmtId="0" fontId="54" fillId="25" borderId="0" xfId="0" applyFont="1" applyFill="1" applyAlignment="1">
      <alignment horizontal="left" wrapText="1"/>
    </xf>
    <xf numFmtId="0" fontId="15" fillId="0" borderId="10" xfId="0" applyFont="1" applyFill="1" applyBorder="1" applyAlignment="1">
      <alignment horizontal="center" vertical="center" wrapText="1"/>
    </xf>
    <xf numFmtId="0" fontId="17" fillId="25" borderId="10" xfId="0" applyFont="1" applyFill="1" applyBorder="1" applyAlignment="1">
      <alignment horizontal="center" vertical="center" wrapText="1"/>
    </xf>
    <xf numFmtId="0" fontId="54" fillId="25" borderId="0" xfId="0" applyFont="1" applyFill="1" applyBorder="1" applyAlignment="1">
      <alignment horizontal="left"/>
    </xf>
    <xf numFmtId="49" fontId="54" fillId="25" borderId="17" xfId="0" applyNumberFormat="1" applyFont="1" applyFill="1" applyBorder="1" applyAlignment="1">
      <alignment horizontal="left" wrapText="1"/>
    </xf>
    <xf numFmtId="0" fontId="50" fillId="0" borderId="0" xfId="0" applyFont="1" applyFill="1" applyAlignment="1">
      <alignment horizontal="left" vertical="center" wrapText="1"/>
    </xf>
    <xf numFmtId="0" fontId="63" fillId="25" borderId="0" xfId="0" applyFont="1" applyFill="1" applyAlignment="1">
      <alignment horizontal="left" vertical="center" wrapText="1"/>
    </xf>
    <xf numFmtId="0" fontId="41" fillId="0" borderId="0" xfId="0" applyFont="1" applyFill="1" applyAlignment="1">
      <alignment horizontal="center" vertical="center"/>
    </xf>
    <xf numFmtId="0" fontId="42" fillId="0" borderId="0" xfId="0" applyFont="1" applyFill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49" fontId="45" fillId="0" borderId="0" xfId="0" applyNumberFormat="1" applyFont="1" applyFill="1" applyBorder="1" applyAlignment="1">
      <alignment horizontal="center"/>
    </xf>
    <xf numFmtId="4" fontId="44" fillId="25" borderId="0" xfId="0" applyNumberFormat="1" applyFont="1" applyFill="1" applyBorder="1" applyAlignment="1">
      <alignment horizontal="center" vertical="center" wrapText="1"/>
    </xf>
  </cellXfs>
  <cellStyles count="16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– Акцентування1" xfId="47"/>
    <cellStyle name="20% – Акцентування2" xfId="48"/>
    <cellStyle name="20% – Акцентування3" xfId="49"/>
    <cellStyle name="20% – Акцентування4" xfId="50"/>
    <cellStyle name="20% – Акцентування5" xfId="51"/>
    <cellStyle name="20% – Акцентування6" xfId="52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40% – Акцентування1" xfId="53"/>
    <cellStyle name="40% – Акцентування2" xfId="54"/>
    <cellStyle name="40% – Акцентування3" xfId="55"/>
    <cellStyle name="40% – Акцентування4" xfId="56"/>
    <cellStyle name="40% – Акцентування5" xfId="57"/>
    <cellStyle name="40% – Акцентування6" xfId="58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60% – Акцентування1" xfId="59"/>
    <cellStyle name="60% – Акцентування2" xfId="60"/>
    <cellStyle name="60% – Акцентування3" xfId="61"/>
    <cellStyle name="60% – Акцентування4" xfId="62"/>
    <cellStyle name="60% – Акцентування5" xfId="63"/>
    <cellStyle name="60% – Акцентування6" xfId="64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cel Built-in Normal" xfId="65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Акцентування1" xfId="66"/>
    <cellStyle name="Акцентування2" xfId="67"/>
    <cellStyle name="Акцентування3" xfId="68"/>
    <cellStyle name="Акцентування4" xfId="69"/>
    <cellStyle name="Акцентування5" xfId="70"/>
    <cellStyle name="Акцентування6" xfId="71"/>
    <cellStyle name="Ввід" xfId="72"/>
    <cellStyle name="Відсотковий 2" xfId="73"/>
    <cellStyle name="Гарний" xfId="74"/>
    <cellStyle name="Денежный 2" xfId="75"/>
    <cellStyle name="Денежный 2 2" xfId="76"/>
    <cellStyle name="Денежный 3" xfId="77"/>
    <cellStyle name="Денежный 4" xfId="78"/>
    <cellStyle name="Денежный 5" xfId="79"/>
    <cellStyle name="Денежный 6" xfId="80"/>
    <cellStyle name="Добре" xfId="81"/>
    <cellStyle name="Звичайний 2" xfId="82"/>
    <cellStyle name="Звичайний 3" xfId="83"/>
    <cellStyle name="Зв'язана клітинка" xfId="84"/>
    <cellStyle name="Контрольна клітинка" xfId="85"/>
    <cellStyle name="Назва" xfId="86"/>
    <cellStyle name="Нейтральний" xfId="87"/>
    <cellStyle name="Обчислення" xfId="88"/>
    <cellStyle name="Обычный" xfId="0" builtinId="0"/>
    <cellStyle name="Обычный 10" xfId="42"/>
    <cellStyle name="Обычный 10 2" xfId="89"/>
    <cellStyle name="Обычный 11" xfId="46"/>
    <cellStyle name="Обычный 11 2" xfId="90"/>
    <cellStyle name="Обычный 12" xfId="91"/>
    <cellStyle name="Обычный 12 9" xfId="92"/>
    <cellStyle name="Обычный 13" xfId="93"/>
    <cellStyle name="Обычный 13 10" xfId="94"/>
    <cellStyle name="Обычный 14" xfId="95"/>
    <cellStyle name="Обычный 14 11" xfId="96"/>
    <cellStyle name="Обычный 15 12" xfId="97"/>
    <cellStyle name="Обычный 16" xfId="44"/>
    <cellStyle name="Обычный 16 13" xfId="98"/>
    <cellStyle name="Обычный 2 2" xfId="99"/>
    <cellStyle name="Обычный 2 2 2" xfId="100"/>
    <cellStyle name="Обычный 2 2 3" xfId="101"/>
    <cellStyle name="Обычный 2 2 3 2" xfId="102"/>
    <cellStyle name="Обычный 2 2 4" xfId="103"/>
    <cellStyle name="Обычный 2 3" xfId="104"/>
    <cellStyle name="Обычный 2 3 2" xfId="105"/>
    <cellStyle name="Обычный 2 3 3" xfId="106"/>
    <cellStyle name="Обычный 2 4" xfId="107"/>
    <cellStyle name="Обычный 2 5" xfId="108"/>
    <cellStyle name="Обычный 2 6" xfId="109"/>
    <cellStyle name="Обычный 2 7" xfId="110"/>
    <cellStyle name="Обычный 3" xfId="111"/>
    <cellStyle name="Обычный 3 2" xfId="112"/>
    <cellStyle name="Обычный 3 3" xfId="113"/>
    <cellStyle name="Обычный 3 3 2" xfId="114"/>
    <cellStyle name="Обычный 3 4" xfId="115"/>
    <cellStyle name="Обычный 3_ЕНЕРГОНОСІЇ факт 2017 і план 2018" xfId="116"/>
    <cellStyle name="Обычный 4" xfId="117"/>
    <cellStyle name="Обычный 4 2" xfId="118"/>
    <cellStyle name="Обычный 4 3" xfId="119"/>
    <cellStyle name="Обычный 5" xfId="120"/>
    <cellStyle name="Обычный 5 2" xfId="121"/>
    <cellStyle name="Обычный 5 3" xfId="122"/>
    <cellStyle name="Обычный 6" xfId="123"/>
    <cellStyle name="Обычный 6 2" xfId="124"/>
    <cellStyle name="Обычный 7" xfId="125"/>
    <cellStyle name="Обычный 7 2" xfId="126"/>
    <cellStyle name="Обычный 8" xfId="45"/>
    <cellStyle name="Обычный 8 2" xfId="127"/>
    <cellStyle name="Обычный 8 2 2" xfId="128"/>
    <cellStyle name="Обычный 8 2 3" xfId="129"/>
    <cellStyle name="Обычный 8 2 4" xfId="130"/>
    <cellStyle name="Обычный 8 3" xfId="131"/>
    <cellStyle name="Обычный 8 5" xfId="132"/>
    <cellStyle name="Обычный 9" xfId="43"/>
    <cellStyle name="Обычный 9 2" xfId="133"/>
    <cellStyle name="Обычный 9 6" xfId="134"/>
    <cellStyle name="Підсумок" xfId="135"/>
    <cellStyle name="Поганий" xfId="136"/>
    <cellStyle name="Примітка" xfId="137"/>
    <cellStyle name="Процентный 2" xfId="138"/>
    <cellStyle name="Процентный 2 2" xfId="139"/>
    <cellStyle name="Процентный 2 3" xfId="140"/>
    <cellStyle name="Процентный 2 4" xfId="141"/>
    <cellStyle name="Процентный 2 5" xfId="142"/>
    <cellStyle name="Процентный 3" xfId="143"/>
    <cellStyle name="Процентный 3 2" xfId="144"/>
    <cellStyle name="Процентный 4" xfId="145"/>
    <cellStyle name="Процентный 5" xfId="146"/>
    <cellStyle name="Процентный 6" xfId="147"/>
    <cellStyle name="Процентный 7" xfId="148"/>
    <cellStyle name="Результат" xfId="149"/>
    <cellStyle name="Результат 1" xfId="150"/>
    <cellStyle name="Середній" xfId="151"/>
    <cellStyle name="Стиль 1" xfId="152"/>
    <cellStyle name="Текст попередження" xfId="153"/>
    <cellStyle name="Текст пояснення" xfId="154"/>
    <cellStyle name="Финансовый 2" xfId="155"/>
    <cellStyle name="Финансовый 2 2" xfId="156"/>
    <cellStyle name="Финансовый 2_ЕНЕРГОНОСІЇ факт 2017 і план 2018" xfId="157"/>
    <cellStyle name="Финансовый 3" xfId="158"/>
    <cellStyle name="Финансовый 4" xfId="159"/>
    <cellStyle name="Финансовый 5" xfId="160"/>
    <cellStyle name="Финансовый 6" xfId="16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7"/>
  <sheetViews>
    <sheetView showZeros="0" tabSelected="1" view="pageBreakPreview" topLeftCell="A162" zoomScale="30" zoomScaleNormal="40" zoomScaleSheetLayoutView="30" zoomScalePageLayoutView="25" workbookViewId="0">
      <selection activeCell="E170" sqref="E170:H170"/>
    </sheetView>
  </sheetViews>
  <sheetFormatPr defaultColWidth="9.140625" defaultRowHeight="25.5" x14ac:dyDescent="0.35"/>
  <cols>
    <col min="1" max="1" width="17.85546875" style="1" customWidth="1"/>
    <col min="2" max="2" width="11.42578125" style="2" customWidth="1"/>
    <col min="3" max="3" width="13.140625" style="2" customWidth="1"/>
    <col min="4" max="4" width="40.7109375" style="11" customWidth="1"/>
    <col min="5" max="5" width="55" style="21" customWidth="1"/>
    <col min="6" max="6" width="53.28515625" style="21" customWidth="1"/>
    <col min="7" max="7" width="54" style="21" customWidth="1"/>
    <col min="8" max="8" width="49.140625" style="21" customWidth="1"/>
    <col min="9" max="9" width="48.5703125" style="21" customWidth="1"/>
    <col min="10" max="10" width="54.140625" style="109" customWidth="1"/>
    <col min="11" max="11" width="51.7109375" style="21" customWidth="1"/>
    <col min="12" max="12" width="49.140625" style="21" customWidth="1"/>
    <col min="13" max="13" width="42.140625" style="21" customWidth="1"/>
    <col min="14" max="14" width="43.85546875" style="21" customWidth="1"/>
    <col min="15" max="15" width="51.42578125" style="21" customWidth="1"/>
    <col min="16" max="16" width="57.28515625" style="21" customWidth="1"/>
    <col min="17" max="16384" width="9.140625" style="21"/>
  </cols>
  <sheetData>
    <row r="1" spans="1:16" s="6" customFormat="1" ht="34.5" customHeight="1" x14ac:dyDescent="0.35">
      <c r="A1" s="1"/>
      <c r="B1" s="2"/>
      <c r="C1" s="3"/>
      <c r="D1" s="4"/>
      <c r="E1" s="5"/>
      <c r="F1" s="5"/>
      <c r="G1" s="5"/>
      <c r="H1" s="5"/>
      <c r="I1" s="5"/>
      <c r="J1" s="97"/>
      <c r="K1" s="5"/>
      <c r="L1" s="5"/>
      <c r="M1" s="5"/>
      <c r="O1" s="129" t="s">
        <v>0</v>
      </c>
      <c r="P1" s="129"/>
    </row>
    <row r="2" spans="1:16" s="6" customFormat="1" ht="53.25" customHeight="1" x14ac:dyDescent="0.35">
      <c r="A2" s="1"/>
      <c r="B2" s="2"/>
      <c r="C2" s="3"/>
      <c r="D2" s="4"/>
      <c r="E2" s="5"/>
      <c r="F2" s="5"/>
      <c r="G2" s="5"/>
      <c r="H2" s="5"/>
      <c r="I2" s="5"/>
      <c r="J2" s="97"/>
      <c r="K2" s="5"/>
      <c r="L2" s="5"/>
      <c r="M2" s="5"/>
      <c r="O2" s="129" t="s">
        <v>384</v>
      </c>
      <c r="P2" s="129"/>
    </row>
    <row r="3" spans="1:16" s="6" customFormat="1" ht="46.5" customHeight="1" x14ac:dyDescent="0.35">
      <c r="A3" s="1"/>
      <c r="B3" s="2"/>
      <c r="C3" s="3"/>
      <c r="D3" s="4"/>
      <c r="E3" s="5"/>
      <c r="F3" s="5"/>
      <c r="G3" s="5"/>
      <c r="H3" s="5"/>
      <c r="I3" s="5"/>
      <c r="J3" s="97"/>
      <c r="K3" s="5"/>
      <c r="L3" s="5"/>
      <c r="M3" s="5"/>
      <c r="O3" s="130" t="s">
        <v>325</v>
      </c>
      <c r="P3" s="130"/>
    </row>
    <row r="4" spans="1:16" s="6" customFormat="1" ht="16.5" customHeight="1" x14ac:dyDescent="0.35">
      <c r="A4" s="1"/>
      <c r="B4" s="2"/>
      <c r="C4" s="3"/>
      <c r="D4" s="4"/>
      <c r="E4" s="5"/>
      <c r="F4" s="5"/>
      <c r="G4" s="5"/>
      <c r="H4" s="5"/>
      <c r="I4" s="5"/>
      <c r="J4" s="97"/>
      <c r="K4" s="5"/>
      <c r="L4" s="5"/>
      <c r="M4" s="5"/>
      <c r="N4" s="5"/>
      <c r="P4" s="7"/>
    </row>
    <row r="5" spans="1:16" s="8" customFormat="1" ht="51" customHeight="1" x14ac:dyDescent="0.4">
      <c r="A5" s="131" t="s">
        <v>1</v>
      </c>
      <c r="B5" s="131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</row>
    <row r="6" spans="1:16" s="8" customFormat="1" ht="48" customHeight="1" x14ac:dyDescent="0.4">
      <c r="A6" s="131" t="s">
        <v>383</v>
      </c>
      <c r="B6" s="131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</row>
    <row r="7" spans="1:16" s="38" customFormat="1" ht="37.5" customHeight="1" x14ac:dyDescent="0.45">
      <c r="A7" s="138" t="s">
        <v>306</v>
      </c>
      <c r="B7" s="138"/>
      <c r="C7" s="138"/>
      <c r="D7" s="23"/>
      <c r="E7" s="9"/>
      <c r="F7" s="9"/>
      <c r="G7" s="9"/>
      <c r="H7" s="9"/>
      <c r="I7" s="9"/>
      <c r="J7" s="98"/>
      <c r="K7" s="9"/>
      <c r="L7" s="9"/>
      <c r="M7" s="9"/>
      <c r="N7" s="9"/>
      <c r="O7" s="9"/>
      <c r="P7" s="20" t="s">
        <v>2</v>
      </c>
    </row>
    <row r="8" spans="1:16" s="38" customFormat="1" ht="67.7" customHeight="1" x14ac:dyDescent="0.3">
      <c r="A8" s="121" t="s">
        <v>238</v>
      </c>
      <c r="B8" s="121"/>
      <c r="C8" s="121"/>
      <c r="D8" s="24"/>
      <c r="E8" s="9"/>
      <c r="F8" s="9"/>
      <c r="G8" s="9"/>
      <c r="H8" s="9"/>
      <c r="I8" s="9"/>
      <c r="J8" s="98"/>
      <c r="K8" s="9"/>
      <c r="L8" s="9"/>
      <c r="M8" s="9"/>
      <c r="N8" s="9"/>
      <c r="O8" s="9"/>
      <c r="P8" s="20"/>
    </row>
    <row r="9" spans="1:16" s="38" customFormat="1" ht="38.25" customHeight="1" x14ac:dyDescent="0.25">
      <c r="A9" s="125" t="s">
        <v>240</v>
      </c>
      <c r="B9" s="125" t="s">
        <v>239</v>
      </c>
      <c r="C9" s="125" t="s">
        <v>43</v>
      </c>
      <c r="D9" s="133" t="s">
        <v>241</v>
      </c>
      <c r="E9" s="122" t="s">
        <v>3</v>
      </c>
      <c r="F9" s="122"/>
      <c r="G9" s="122"/>
      <c r="H9" s="122"/>
      <c r="I9" s="134"/>
      <c r="J9" s="122" t="s">
        <v>4</v>
      </c>
      <c r="K9" s="122"/>
      <c r="L9" s="122"/>
      <c r="M9" s="122"/>
      <c r="N9" s="122"/>
      <c r="O9" s="122"/>
      <c r="P9" s="122" t="s">
        <v>5</v>
      </c>
    </row>
    <row r="10" spans="1:16" s="38" customFormat="1" ht="64.5" customHeight="1" x14ac:dyDescent="0.25">
      <c r="A10" s="125"/>
      <c r="B10" s="125"/>
      <c r="C10" s="125"/>
      <c r="D10" s="133"/>
      <c r="E10" s="122" t="s">
        <v>44</v>
      </c>
      <c r="F10" s="122" t="s">
        <v>6</v>
      </c>
      <c r="G10" s="122" t="s">
        <v>8</v>
      </c>
      <c r="H10" s="122"/>
      <c r="I10" s="122" t="s">
        <v>7</v>
      </c>
      <c r="J10" s="126" t="s">
        <v>44</v>
      </c>
      <c r="K10" s="135" t="s">
        <v>45</v>
      </c>
      <c r="L10" s="122" t="s">
        <v>6</v>
      </c>
      <c r="M10" s="122" t="s">
        <v>8</v>
      </c>
      <c r="N10" s="122"/>
      <c r="O10" s="122" t="s">
        <v>7</v>
      </c>
      <c r="P10" s="122"/>
    </row>
    <row r="11" spans="1:16" s="38" customFormat="1" ht="35.25" customHeight="1" x14ac:dyDescent="0.25">
      <c r="A11" s="125"/>
      <c r="B11" s="125"/>
      <c r="C11" s="125"/>
      <c r="D11" s="133"/>
      <c r="E11" s="122"/>
      <c r="F11" s="122"/>
      <c r="G11" s="122" t="s">
        <v>9</v>
      </c>
      <c r="H11" s="122" t="s">
        <v>10</v>
      </c>
      <c r="I11" s="122"/>
      <c r="J11" s="126"/>
      <c r="K11" s="136"/>
      <c r="L11" s="122"/>
      <c r="M11" s="122" t="s">
        <v>11</v>
      </c>
      <c r="N11" s="122" t="s">
        <v>12</v>
      </c>
      <c r="O11" s="122"/>
      <c r="P11" s="134"/>
    </row>
    <row r="12" spans="1:16" s="38" customFormat="1" ht="285.75" customHeight="1" x14ac:dyDescent="0.25">
      <c r="A12" s="125"/>
      <c r="B12" s="125"/>
      <c r="C12" s="125"/>
      <c r="D12" s="133"/>
      <c r="E12" s="122"/>
      <c r="F12" s="122"/>
      <c r="G12" s="122"/>
      <c r="H12" s="122"/>
      <c r="I12" s="122"/>
      <c r="J12" s="126"/>
      <c r="K12" s="137"/>
      <c r="L12" s="122"/>
      <c r="M12" s="122"/>
      <c r="N12" s="122"/>
      <c r="O12" s="122"/>
      <c r="P12" s="134"/>
    </row>
    <row r="13" spans="1:16" s="2" customFormat="1" ht="43.5" customHeight="1" x14ac:dyDescent="0.35">
      <c r="A13" s="50">
        <v>1</v>
      </c>
      <c r="B13" s="50">
        <v>2</v>
      </c>
      <c r="C13" s="50">
        <v>3</v>
      </c>
      <c r="D13" s="50">
        <v>4</v>
      </c>
      <c r="E13" s="50">
        <v>5</v>
      </c>
      <c r="F13" s="50">
        <v>6</v>
      </c>
      <c r="G13" s="50">
        <v>7</v>
      </c>
      <c r="H13" s="50">
        <v>8</v>
      </c>
      <c r="I13" s="50">
        <v>9</v>
      </c>
      <c r="J13" s="53">
        <v>10</v>
      </c>
      <c r="K13" s="41">
        <v>11</v>
      </c>
      <c r="L13" s="89">
        <v>12</v>
      </c>
      <c r="M13" s="50">
        <v>13</v>
      </c>
      <c r="N13" s="50">
        <v>14</v>
      </c>
      <c r="O13" s="50">
        <v>15</v>
      </c>
      <c r="P13" s="42">
        <v>16</v>
      </c>
    </row>
    <row r="14" spans="1:16" s="10" customFormat="1" ht="90.75" customHeight="1" x14ac:dyDescent="0.25">
      <c r="A14" s="56" t="s">
        <v>13</v>
      </c>
      <c r="B14" s="56"/>
      <c r="C14" s="56"/>
      <c r="D14" s="57" t="s">
        <v>14</v>
      </c>
      <c r="E14" s="52">
        <f>E15</f>
        <v>297558315</v>
      </c>
      <c r="F14" s="52">
        <f t="shared" ref="F14:P14" si="0">F15</f>
        <v>247448473</v>
      </c>
      <c r="G14" s="52">
        <f t="shared" si="0"/>
        <v>122030876</v>
      </c>
      <c r="H14" s="52">
        <f t="shared" si="0"/>
        <v>10864559</v>
      </c>
      <c r="I14" s="52">
        <f t="shared" si="0"/>
        <v>50109842</v>
      </c>
      <c r="J14" s="52">
        <f t="shared" si="0"/>
        <v>7263180</v>
      </c>
      <c r="K14" s="52">
        <f t="shared" si="0"/>
        <v>7230000</v>
      </c>
      <c r="L14" s="52">
        <f t="shared" si="0"/>
        <v>0</v>
      </c>
      <c r="M14" s="52">
        <f t="shared" si="0"/>
        <v>0</v>
      </c>
      <c r="N14" s="52">
        <f t="shared" si="0"/>
        <v>0</v>
      </c>
      <c r="O14" s="52">
        <f t="shared" si="0"/>
        <v>7263180</v>
      </c>
      <c r="P14" s="52">
        <f t="shared" si="0"/>
        <v>304821495</v>
      </c>
    </row>
    <row r="15" spans="1:16" s="10" customFormat="1" ht="99" customHeight="1" x14ac:dyDescent="0.25">
      <c r="A15" s="56" t="s">
        <v>15</v>
      </c>
      <c r="B15" s="56"/>
      <c r="C15" s="56"/>
      <c r="D15" s="57" t="s">
        <v>14</v>
      </c>
      <c r="E15" s="52">
        <f>SUM(E16:E37)</f>
        <v>297558315</v>
      </c>
      <c r="F15" s="52">
        <f t="shared" ref="F15:P15" si="1">SUM(F16:F37)</f>
        <v>247448473</v>
      </c>
      <c r="G15" s="52">
        <f t="shared" si="1"/>
        <v>122030876</v>
      </c>
      <c r="H15" s="52">
        <f t="shared" si="1"/>
        <v>10864559</v>
      </c>
      <c r="I15" s="52">
        <f t="shared" si="1"/>
        <v>50109842</v>
      </c>
      <c r="J15" s="52">
        <f t="shared" si="1"/>
        <v>7263180</v>
      </c>
      <c r="K15" s="52">
        <f t="shared" si="1"/>
        <v>7230000</v>
      </c>
      <c r="L15" s="52">
        <f t="shared" si="1"/>
        <v>0</v>
      </c>
      <c r="M15" s="52">
        <f t="shared" si="1"/>
        <v>0</v>
      </c>
      <c r="N15" s="52">
        <f t="shared" si="1"/>
        <v>0</v>
      </c>
      <c r="O15" s="52">
        <f t="shared" si="1"/>
        <v>7263180</v>
      </c>
      <c r="P15" s="52">
        <f t="shared" si="1"/>
        <v>304821495</v>
      </c>
    </row>
    <row r="16" spans="1:16" s="38" customFormat="1" ht="116.25" x14ac:dyDescent="0.25">
      <c r="A16" s="58" t="s">
        <v>234</v>
      </c>
      <c r="B16" s="58" t="s">
        <v>102</v>
      </c>
      <c r="C16" s="59" t="s">
        <v>46</v>
      </c>
      <c r="D16" s="60" t="s">
        <v>264</v>
      </c>
      <c r="E16" s="51">
        <f t="shared" ref="E16:E37" si="2">F16+I16</f>
        <v>163462792</v>
      </c>
      <c r="F16" s="51">
        <v>163462792</v>
      </c>
      <c r="G16" s="51">
        <v>118344362</v>
      </c>
      <c r="H16" s="51">
        <v>10197313</v>
      </c>
      <c r="I16" s="51"/>
      <c r="J16" s="51">
        <f t="shared" ref="J16" si="3">L16+O16</f>
        <v>0</v>
      </c>
      <c r="K16" s="51"/>
      <c r="L16" s="51"/>
      <c r="M16" s="51"/>
      <c r="N16" s="51"/>
      <c r="O16" s="51"/>
      <c r="P16" s="52">
        <f t="shared" ref="P16:P73" si="4">+E16+J16</f>
        <v>163462792</v>
      </c>
    </row>
    <row r="17" spans="1:16" s="38" customFormat="1" ht="126" customHeight="1" x14ac:dyDescent="0.25">
      <c r="A17" s="58" t="s">
        <v>47</v>
      </c>
      <c r="B17" s="58" t="s">
        <v>48</v>
      </c>
      <c r="C17" s="58" t="s">
        <v>49</v>
      </c>
      <c r="D17" s="60" t="s">
        <v>50</v>
      </c>
      <c r="E17" s="51">
        <f t="shared" si="2"/>
        <v>70000</v>
      </c>
      <c r="F17" s="51">
        <v>70000</v>
      </c>
      <c r="G17" s="51"/>
      <c r="H17" s="51"/>
      <c r="I17" s="51"/>
      <c r="J17" s="51">
        <f>L17+O17</f>
        <v>0</v>
      </c>
      <c r="K17" s="51"/>
      <c r="L17" s="51"/>
      <c r="M17" s="51"/>
      <c r="N17" s="51"/>
      <c r="O17" s="51"/>
      <c r="P17" s="52">
        <f t="shared" si="4"/>
        <v>70000</v>
      </c>
    </row>
    <row r="18" spans="1:16" s="38" customFormat="1" ht="85.5" customHeight="1" x14ac:dyDescent="0.25">
      <c r="A18" s="58" t="s">
        <v>51</v>
      </c>
      <c r="B18" s="58" t="s">
        <v>52</v>
      </c>
      <c r="C18" s="58" t="s">
        <v>53</v>
      </c>
      <c r="D18" s="60" t="s">
        <v>54</v>
      </c>
      <c r="E18" s="91">
        <f t="shared" si="2"/>
        <v>3835393</v>
      </c>
      <c r="F18" s="91">
        <f>1827100+2008293</f>
        <v>3835393</v>
      </c>
      <c r="G18" s="51">
        <v>1336514</v>
      </c>
      <c r="H18" s="51">
        <v>257946</v>
      </c>
      <c r="I18" s="51"/>
      <c r="J18" s="51">
        <f>L18+O18</f>
        <v>0</v>
      </c>
      <c r="K18" s="51"/>
      <c r="L18" s="51"/>
      <c r="M18" s="51"/>
      <c r="N18" s="51"/>
      <c r="O18" s="51"/>
      <c r="P18" s="52">
        <f t="shared" si="4"/>
        <v>3835393</v>
      </c>
    </row>
    <row r="19" spans="1:16" s="38" customFormat="1" ht="100.5" customHeight="1" x14ac:dyDescent="0.25">
      <c r="A19" s="61" t="s">
        <v>360</v>
      </c>
      <c r="B19" s="58" t="s">
        <v>332</v>
      </c>
      <c r="C19" s="61" t="s">
        <v>164</v>
      </c>
      <c r="D19" s="60" t="s">
        <v>369</v>
      </c>
      <c r="E19" s="51">
        <f t="shared" si="2"/>
        <v>50000</v>
      </c>
      <c r="F19" s="51">
        <v>50000</v>
      </c>
      <c r="G19" s="51"/>
      <c r="H19" s="51"/>
      <c r="I19" s="51"/>
      <c r="J19" s="51"/>
      <c r="K19" s="51"/>
      <c r="L19" s="51"/>
      <c r="M19" s="51"/>
      <c r="N19" s="51"/>
      <c r="O19" s="51"/>
      <c r="P19" s="52">
        <f t="shared" si="4"/>
        <v>50000</v>
      </c>
    </row>
    <row r="20" spans="1:16" s="38" customFormat="1" ht="222" customHeight="1" x14ac:dyDescent="0.25">
      <c r="A20" s="58" t="s">
        <v>61</v>
      </c>
      <c r="B20" s="58" t="s">
        <v>62</v>
      </c>
      <c r="C20" s="58" t="s">
        <v>63</v>
      </c>
      <c r="D20" s="60" t="s">
        <v>64</v>
      </c>
      <c r="E20" s="51">
        <f t="shared" si="2"/>
        <v>60000</v>
      </c>
      <c r="F20" s="51"/>
      <c r="G20" s="51"/>
      <c r="H20" s="51"/>
      <c r="I20" s="51">
        <v>60000</v>
      </c>
      <c r="J20" s="51">
        <f>L20+O20</f>
        <v>33180</v>
      </c>
      <c r="K20" s="51"/>
      <c r="L20" s="51"/>
      <c r="M20" s="51"/>
      <c r="N20" s="51"/>
      <c r="O20" s="51">
        <v>33180</v>
      </c>
      <c r="P20" s="52">
        <f>+E20+J20</f>
        <v>93180</v>
      </c>
    </row>
    <row r="21" spans="1:16" s="38" customFormat="1" ht="148.5" customHeight="1" x14ac:dyDescent="0.25">
      <c r="A21" s="58" t="s">
        <v>255</v>
      </c>
      <c r="B21" s="58" t="s">
        <v>256</v>
      </c>
      <c r="C21" s="58" t="s">
        <v>63</v>
      </c>
      <c r="D21" s="60" t="s">
        <v>257</v>
      </c>
      <c r="E21" s="51">
        <f t="shared" si="2"/>
        <v>520000</v>
      </c>
      <c r="F21" s="51"/>
      <c r="G21" s="51"/>
      <c r="H21" s="51"/>
      <c r="I21" s="51">
        <v>520000</v>
      </c>
      <c r="J21" s="51">
        <f t="shared" ref="J21:J24" si="5">K21</f>
        <v>0</v>
      </c>
      <c r="K21" s="51"/>
      <c r="L21" s="51"/>
      <c r="M21" s="51"/>
      <c r="N21" s="51"/>
      <c r="O21" s="51"/>
      <c r="P21" s="52">
        <f>+E21+J21</f>
        <v>520000</v>
      </c>
    </row>
    <row r="22" spans="1:16" s="38" customFormat="1" ht="86.25" customHeight="1" x14ac:dyDescent="0.25">
      <c r="A22" s="61" t="s">
        <v>361</v>
      </c>
      <c r="B22" s="58" t="s">
        <v>243</v>
      </c>
      <c r="C22" s="61" t="s">
        <v>245</v>
      </c>
      <c r="D22" s="60" t="s">
        <v>244</v>
      </c>
      <c r="E22" s="51">
        <f t="shared" si="2"/>
        <v>650000</v>
      </c>
      <c r="F22" s="51"/>
      <c r="G22" s="51"/>
      <c r="H22" s="51"/>
      <c r="I22" s="51">
        <v>650000</v>
      </c>
      <c r="J22" s="51">
        <f t="shared" si="5"/>
        <v>0</v>
      </c>
      <c r="K22" s="51"/>
      <c r="L22" s="51"/>
      <c r="M22" s="51"/>
      <c r="N22" s="51"/>
      <c r="O22" s="51"/>
      <c r="P22" s="52">
        <f>+E22+J22</f>
        <v>650000</v>
      </c>
    </row>
    <row r="23" spans="1:16" s="38" customFormat="1" ht="186" x14ac:dyDescent="0.25">
      <c r="A23" s="61" t="s">
        <v>362</v>
      </c>
      <c r="B23" s="58" t="s">
        <v>363</v>
      </c>
      <c r="C23" s="61" t="s">
        <v>364</v>
      </c>
      <c r="D23" s="60" t="s">
        <v>393</v>
      </c>
      <c r="E23" s="51">
        <f t="shared" si="2"/>
        <v>0</v>
      </c>
      <c r="F23" s="51"/>
      <c r="G23" s="51"/>
      <c r="H23" s="51"/>
      <c r="I23" s="51"/>
      <c r="J23" s="51">
        <f t="shared" si="5"/>
        <v>2000000</v>
      </c>
      <c r="K23" s="51">
        <v>2000000</v>
      </c>
      <c r="L23" s="51"/>
      <c r="M23" s="51"/>
      <c r="N23" s="51"/>
      <c r="O23" s="51">
        <v>2000000</v>
      </c>
      <c r="P23" s="52">
        <f t="shared" si="4"/>
        <v>2000000</v>
      </c>
    </row>
    <row r="24" spans="1:16" s="38" customFormat="1" ht="138" customHeight="1" x14ac:dyDescent="0.25">
      <c r="A24" s="61" t="s">
        <v>390</v>
      </c>
      <c r="B24" s="58" t="s">
        <v>389</v>
      </c>
      <c r="C24" s="61" t="s">
        <v>364</v>
      </c>
      <c r="D24" s="60" t="s">
        <v>391</v>
      </c>
      <c r="E24" s="51">
        <f t="shared" si="2"/>
        <v>0</v>
      </c>
      <c r="F24" s="51"/>
      <c r="G24" s="51"/>
      <c r="H24" s="51"/>
      <c r="I24" s="51"/>
      <c r="J24" s="51">
        <f t="shared" si="5"/>
        <v>5000000</v>
      </c>
      <c r="K24" s="51">
        <v>5000000</v>
      </c>
      <c r="L24" s="51"/>
      <c r="M24" s="51"/>
      <c r="N24" s="51"/>
      <c r="O24" s="51">
        <v>5000000</v>
      </c>
      <c r="P24" s="52">
        <f t="shared" si="4"/>
        <v>5000000</v>
      </c>
    </row>
    <row r="25" spans="1:16" s="38" customFormat="1" ht="100.5" customHeight="1" x14ac:dyDescent="0.25">
      <c r="A25" s="58" t="s">
        <v>65</v>
      </c>
      <c r="B25" s="58" t="s">
        <v>66</v>
      </c>
      <c r="C25" s="58" t="s">
        <v>67</v>
      </c>
      <c r="D25" s="60" t="s">
        <v>68</v>
      </c>
      <c r="E25" s="51">
        <f t="shared" si="2"/>
        <v>2195242</v>
      </c>
      <c r="F25" s="51"/>
      <c r="G25" s="51"/>
      <c r="H25" s="51"/>
      <c r="I25" s="51">
        <v>2195242</v>
      </c>
      <c r="J25" s="51">
        <f>K25</f>
        <v>0</v>
      </c>
      <c r="K25" s="51"/>
      <c r="L25" s="51"/>
      <c r="M25" s="51"/>
      <c r="N25" s="51"/>
      <c r="O25" s="51"/>
      <c r="P25" s="52">
        <f t="shared" si="4"/>
        <v>2195242</v>
      </c>
    </row>
    <row r="26" spans="1:16" s="38" customFormat="1" ht="98.25" customHeight="1" x14ac:dyDescent="0.25">
      <c r="A26" s="58" t="s">
        <v>74</v>
      </c>
      <c r="B26" s="58" t="s">
        <v>75</v>
      </c>
      <c r="C26" s="58" t="s">
        <v>76</v>
      </c>
      <c r="D26" s="60" t="s">
        <v>77</v>
      </c>
      <c r="E26" s="51">
        <f t="shared" si="2"/>
        <v>1000000</v>
      </c>
      <c r="F26" s="51">
        <v>1000000</v>
      </c>
      <c r="G26" s="51"/>
      <c r="H26" s="51"/>
      <c r="I26" s="51"/>
      <c r="J26" s="51">
        <f>L26+O26</f>
        <v>0</v>
      </c>
      <c r="K26" s="51"/>
      <c r="L26" s="51"/>
      <c r="M26" s="51"/>
      <c r="N26" s="51"/>
      <c r="O26" s="51"/>
      <c r="P26" s="52">
        <f t="shared" si="4"/>
        <v>1000000</v>
      </c>
    </row>
    <row r="27" spans="1:16" s="38" customFormat="1" ht="90" customHeight="1" x14ac:dyDescent="0.25">
      <c r="A27" s="58" t="s">
        <v>78</v>
      </c>
      <c r="B27" s="58" t="s">
        <v>79</v>
      </c>
      <c r="C27" s="58" t="s">
        <v>80</v>
      </c>
      <c r="D27" s="60" t="s">
        <v>81</v>
      </c>
      <c r="E27" s="51">
        <f t="shared" si="2"/>
        <v>710000</v>
      </c>
      <c r="F27" s="51">
        <v>610000</v>
      </c>
      <c r="G27" s="51"/>
      <c r="H27" s="51"/>
      <c r="I27" s="51">
        <v>100000</v>
      </c>
      <c r="J27" s="51">
        <f t="shared" ref="J27:J32" si="6">+L27+O27</f>
        <v>0</v>
      </c>
      <c r="K27" s="51"/>
      <c r="L27" s="51"/>
      <c r="M27" s="51"/>
      <c r="N27" s="51"/>
      <c r="O27" s="51"/>
      <c r="P27" s="52">
        <f t="shared" si="4"/>
        <v>710000</v>
      </c>
    </row>
    <row r="28" spans="1:16" s="38" customFormat="1" ht="74.25" customHeight="1" x14ac:dyDescent="0.25">
      <c r="A28" s="58" t="s">
        <v>82</v>
      </c>
      <c r="B28" s="58" t="s">
        <v>83</v>
      </c>
      <c r="C28" s="58" t="s">
        <v>84</v>
      </c>
      <c r="D28" s="60" t="s">
        <v>85</v>
      </c>
      <c r="E28" s="51">
        <f t="shared" si="2"/>
        <v>5750000</v>
      </c>
      <c r="F28" s="51">
        <v>250000</v>
      </c>
      <c r="G28" s="51"/>
      <c r="H28" s="51"/>
      <c r="I28" s="51">
        <v>5500000</v>
      </c>
      <c r="J28" s="51">
        <f t="shared" si="6"/>
        <v>0</v>
      </c>
      <c r="K28" s="51"/>
      <c r="L28" s="51"/>
      <c r="M28" s="51"/>
      <c r="N28" s="51"/>
      <c r="O28" s="51"/>
      <c r="P28" s="52">
        <f t="shared" si="4"/>
        <v>5750000</v>
      </c>
    </row>
    <row r="29" spans="1:16" s="38" customFormat="1" ht="108" customHeight="1" x14ac:dyDescent="0.25">
      <c r="A29" s="61" t="s">
        <v>365</v>
      </c>
      <c r="B29" s="58" t="s">
        <v>366</v>
      </c>
      <c r="C29" s="61" t="s">
        <v>67</v>
      </c>
      <c r="D29" s="60" t="s">
        <v>370</v>
      </c>
      <c r="E29" s="51"/>
      <c r="F29" s="51"/>
      <c r="G29" s="51"/>
      <c r="H29" s="51"/>
      <c r="I29" s="51"/>
      <c r="J29" s="51">
        <f t="shared" ref="J29:J30" si="7">K29</f>
        <v>130000</v>
      </c>
      <c r="K29" s="51">
        <v>130000</v>
      </c>
      <c r="L29" s="51"/>
      <c r="M29" s="51"/>
      <c r="N29" s="51"/>
      <c r="O29" s="51">
        <v>130000</v>
      </c>
      <c r="P29" s="52">
        <f t="shared" si="4"/>
        <v>130000</v>
      </c>
    </row>
    <row r="30" spans="1:16" s="38" customFormat="1" ht="193.5" customHeight="1" x14ac:dyDescent="0.25">
      <c r="A30" s="61" t="s">
        <v>367</v>
      </c>
      <c r="B30" s="58" t="s">
        <v>368</v>
      </c>
      <c r="C30" s="61" t="s">
        <v>67</v>
      </c>
      <c r="D30" s="60" t="s">
        <v>371</v>
      </c>
      <c r="E30" s="51"/>
      <c r="F30" s="51"/>
      <c r="G30" s="51"/>
      <c r="H30" s="51"/>
      <c r="I30" s="51"/>
      <c r="J30" s="51">
        <f t="shared" si="7"/>
        <v>100000</v>
      </c>
      <c r="K30" s="51">
        <v>100000</v>
      </c>
      <c r="L30" s="51"/>
      <c r="M30" s="51"/>
      <c r="N30" s="51"/>
      <c r="O30" s="51">
        <v>100000</v>
      </c>
      <c r="P30" s="52">
        <f t="shared" si="4"/>
        <v>100000</v>
      </c>
    </row>
    <row r="31" spans="1:16" s="38" customFormat="1" ht="114.75" customHeight="1" x14ac:dyDescent="0.25">
      <c r="A31" s="58" t="s">
        <v>86</v>
      </c>
      <c r="B31" s="58" t="s">
        <v>87</v>
      </c>
      <c r="C31" s="58" t="s">
        <v>67</v>
      </c>
      <c r="D31" s="60" t="s">
        <v>88</v>
      </c>
      <c r="E31" s="51">
        <f t="shared" si="2"/>
        <v>263878</v>
      </c>
      <c r="F31" s="51">
        <v>263878</v>
      </c>
      <c r="G31" s="51"/>
      <c r="H31" s="51"/>
      <c r="I31" s="51"/>
      <c r="J31" s="51">
        <f t="shared" si="6"/>
        <v>0</v>
      </c>
      <c r="K31" s="51"/>
      <c r="L31" s="51"/>
      <c r="M31" s="51"/>
      <c r="N31" s="51"/>
      <c r="O31" s="51"/>
      <c r="P31" s="52">
        <f t="shared" si="4"/>
        <v>263878</v>
      </c>
    </row>
    <row r="32" spans="1:16" s="38" customFormat="1" ht="85.5" customHeight="1" x14ac:dyDescent="0.25">
      <c r="A32" s="58" t="s">
        <v>89</v>
      </c>
      <c r="B32" s="58" t="s">
        <v>90</v>
      </c>
      <c r="C32" s="58" t="s">
        <v>67</v>
      </c>
      <c r="D32" s="60" t="s">
        <v>91</v>
      </c>
      <c r="E32" s="91">
        <f>F32+I32</f>
        <v>5469600</v>
      </c>
      <c r="F32" s="91">
        <v>4285000</v>
      </c>
      <c r="G32" s="51"/>
      <c r="H32" s="51"/>
      <c r="I32" s="51">
        <v>1184600</v>
      </c>
      <c r="J32" s="51">
        <f t="shared" si="6"/>
        <v>0</v>
      </c>
      <c r="K32" s="51"/>
      <c r="L32" s="51"/>
      <c r="M32" s="51"/>
      <c r="N32" s="51"/>
      <c r="O32" s="51"/>
      <c r="P32" s="52">
        <f>+E32+J32</f>
        <v>5469600</v>
      </c>
    </row>
    <row r="33" spans="1:16" s="38" customFormat="1" ht="107.25" customHeight="1" x14ac:dyDescent="0.25">
      <c r="A33" s="61" t="s">
        <v>308</v>
      </c>
      <c r="B33" s="58" t="s">
        <v>92</v>
      </c>
      <c r="C33" s="61" t="s">
        <v>93</v>
      </c>
      <c r="D33" s="60" t="s">
        <v>94</v>
      </c>
      <c r="E33" s="51">
        <f>F33+I33</f>
        <v>461000</v>
      </c>
      <c r="F33" s="51">
        <v>461000</v>
      </c>
      <c r="G33" s="51"/>
      <c r="H33" s="51"/>
      <c r="I33" s="51"/>
      <c r="J33" s="51"/>
      <c r="K33" s="51"/>
      <c r="L33" s="51"/>
      <c r="M33" s="51"/>
      <c r="N33" s="51"/>
      <c r="O33" s="51"/>
      <c r="P33" s="52">
        <f>+E33+J33</f>
        <v>461000</v>
      </c>
    </row>
    <row r="34" spans="1:16" s="38" customFormat="1" ht="90" customHeight="1" x14ac:dyDescent="0.25">
      <c r="A34" s="61" t="s">
        <v>309</v>
      </c>
      <c r="B34" s="58" t="s">
        <v>211</v>
      </c>
      <c r="C34" s="61" t="s">
        <v>93</v>
      </c>
      <c r="D34" s="60" t="s">
        <v>212</v>
      </c>
      <c r="E34" s="51">
        <f>F34+I34</f>
        <v>3635000</v>
      </c>
      <c r="F34" s="51">
        <v>3635000</v>
      </c>
      <c r="G34" s="51">
        <v>2350000</v>
      </c>
      <c r="H34" s="51">
        <v>409300</v>
      </c>
      <c r="I34" s="51"/>
      <c r="J34" s="51">
        <f>L34+O34</f>
        <v>0</v>
      </c>
      <c r="K34" s="51"/>
      <c r="L34" s="51"/>
      <c r="M34" s="51"/>
      <c r="N34" s="51"/>
      <c r="O34" s="51"/>
      <c r="P34" s="52">
        <f t="shared" ref="P34:P35" si="8">+E34+J34</f>
        <v>3635000</v>
      </c>
    </row>
    <row r="35" spans="1:16" s="38" customFormat="1" ht="97.5" customHeight="1" x14ac:dyDescent="0.25">
      <c r="A35" s="61" t="s">
        <v>310</v>
      </c>
      <c r="B35" s="58" t="s">
        <v>95</v>
      </c>
      <c r="C35" s="61" t="s">
        <v>96</v>
      </c>
      <c r="D35" s="60" t="s">
        <v>97</v>
      </c>
      <c r="E35" s="51">
        <f>F35+I35</f>
        <v>7831070</v>
      </c>
      <c r="F35" s="51">
        <v>7831070</v>
      </c>
      <c r="G35" s="51"/>
      <c r="H35" s="51"/>
      <c r="I35" s="51"/>
      <c r="J35" s="51">
        <f>L35+O35</f>
        <v>0</v>
      </c>
      <c r="K35" s="51"/>
      <c r="L35" s="51"/>
      <c r="M35" s="51"/>
      <c r="N35" s="51"/>
      <c r="O35" s="51"/>
      <c r="P35" s="52">
        <f t="shared" si="8"/>
        <v>7831070</v>
      </c>
    </row>
    <row r="36" spans="1:16" s="38" customFormat="1" ht="84" customHeight="1" x14ac:dyDescent="0.25">
      <c r="A36" s="58" t="s">
        <v>300</v>
      </c>
      <c r="B36" s="58" t="s">
        <v>298</v>
      </c>
      <c r="C36" s="58" t="s">
        <v>96</v>
      </c>
      <c r="D36" s="60" t="s">
        <v>299</v>
      </c>
      <c r="E36" s="51">
        <f>F36+I36</f>
        <v>100000000</v>
      </c>
      <c r="F36" s="51">
        <v>60100000</v>
      </c>
      <c r="G36" s="51"/>
      <c r="H36" s="51"/>
      <c r="I36" s="51">
        <v>39900000</v>
      </c>
      <c r="J36" s="51">
        <f t="shared" ref="J36" si="9">L36+O36</f>
        <v>0</v>
      </c>
      <c r="K36" s="51"/>
      <c r="L36" s="51"/>
      <c r="M36" s="51"/>
      <c r="N36" s="51"/>
      <c r="O36" s="51"/>
      <c r="P36" s="52">
        <f>+E36+J36</f>
        <v>100000000</v>
      </c>
    </row>
    <row r="37" spans="1:16" s="38" customFormat="1" ht="116.25" customHeight="1" x14ac:dyDescent="0.25">
      <c r="A37" s="58" t="s">
        <v>99</v>
      </c>
      <c r="B37" s="58" t="s">
        <v>100</v>
      </c>
      <c r="C37" s="58" t="s">
        <v>98</v>
      </c>
      <c r="D37" s="60" t="s">
        <v>359</v>
      </c>
      <c r="E37" s="51">
        <f t="shared" si="2"/>
        <v>1594340</v>
      </c>
      <c r="F37" s="51">
        <v>1594340</v>
      </c>
      <c r="G37" s="51"/>
      <c r="H37" s="51"/>
      <c r="I37" s="51"/>
      <c r="J37" s="51">
        <f>L37+O37</f>
        <v>0</v>
      </c>
      <c r="K37" s="51"/>
      <c r="L37" s="51"/>
      <c r="M37" s="51"/>
      <c r="N37" s="51"/>
      <c r="O37" s="51"/>
      <c r="P37" s="52">
        <f t="shared" si="4"/>
        <v>1594340</v>
      </c>
    </row>
    <row r="38" spans="1:16" s="10" customFormat="1" ht="107.25" customHeight="1" x14ac:dyDescent="0.25">
      <c r="A38" s="56" t="s">
        <v>16</v>
      </c>
      <c r="B38" s="56"/>
      <c r="C38" s="56"/>
      <c r="D38" s="57" t="s">
        <v>42</v>
      </c>
      <c r="E38" s="52">
        <f>E39</f>
        <v>1555139867</v>
      </c>
      <c r="F38" s="52">
        <f t="shared" ref="F38:O38" si="10">F39</f>
        <v>1555139867</v>
      </c>
      <c r="G38" s="52">
        <f t="shared" si="10"/>
        <v>737184412</v>
      </c>
      <c r="H38" s="52">
        <f t="shared" si="10"/>
        <v>213774232</v>
      </c>
      <c r="I38" s="52">
        <f t="shared" si="10"/>
        <v>0</v>
      </c>
      <c r="J38" s="52">
        <f t="shared" si="10"/>
        <v>225892100</v>
      </c>
      <c r="K38" s="52">
        <f t="shared" si="10"/>
        <v>25592000</v>
      </c>
      <c r="L38" s="52">
        <f t="shared" si="10"/>
        <v>199760100</v>
      </c>
      <c r="M38" s="52">
        <f t="shared" si="10"/>
        <v>78357100</v>
      </c>
      <c r="N38" s="52">
        <f t="shared" si="10"/>
        <v>30736000</v>
      </c>
      <c r="O38" s="52">
        <f t="shared" si="10"/>
        <v>26132000</v>
      </c>
      <c r="P38" s="52">
        <f t="shared" si="4"/>
        <v>1781031967</v>
      </c>
    </row>
    <row r="39" spans="1:16" s="10" customFormat="1" ht="102.75" customHeight="1" x14ac:dyDescent="0.25">
      <c r="A39" s="56" t="s">
        <v>17</v>
      </c>
      <c r="B39" s="56"/>
      <c r="C39" s="56"/>
      <c r="D39" s="57" t="s">
        <v>42</v>
      </c>
      <c r="E39" s="52">
        <f t="shared" ref="E39:O39" si="11">SUM(E40:E55)</f>
        <v>1555139867</v>
      </c>
      <c r="F39" s="52">
        <f t="shared" si="11"/>
        <v>1555139867</v>
      </c>
      <c r="G39" s="52">
        <f t="shared" si="11"/>
        <v>737184412</v>
      </c>
      <c r="H39" s="52">
        <f t="shared" si="11"/>
        <v>213774232</v>
      </c>
      <c r="I39" s="52">
        <f t="shared" si="11"/>
        <v>0</v>
      </c>
      <c r="J39" s="52">
        <f t="shared" si="11"/>
        <v>225892100</v>
      </c>
      <c r="K39" s="52">
        <f t="shared" si="11"/>
        <v>25592000</v>
      </c>
      <c r="L39" s="52">
        <f t="shared" si="11"/>
        <v>199760100</v>
      </c>
      <c r="M39" s="52">
        <f t="shared" si="11"/>
        <v>78357100</v>
      </c>
      <c r="N39" s="52">
        <f t="shared" si="11"/>
        <v>30736000</v>
      </c>
      <c r="O39" s="52">
        <f t="shared" si="11"/>
        <v>26132000</v>
      </c>
      <c r="P39" s="52">
        <f t="shared" si="4"/>
        <v>1781031967</v>
      </c>
    </row>
    <row r="40" spans="1:16" s="38" customFormat="1" ht="131.25" customHeight="1" x14ac:dyDescent="0.25">
      <c r="A40" s="58" t="s">
        <v>101</v>
      </c>
      <c r="B40" s="58" t="s">
        <v>102</v>
      </c>
      <c r="C40" s="58" t="s">
        <v>46</v>
      </c>
      <c r="D40" s="60" t="s">
        <v>264</v>
      </c>
      <c r="E40" s="51">
        <f t="shared" ref="E40:E55" si="12">F40+I40</f>
        <v>7153247</v>
      </c>
      <c r="F40" s="51">
        <v>7153247</v>
      </c>
      <c r="G40" s="51">
        <v>5408912</v>
      </c>
      <c r="H40" s="51">
        <v>393432</v>
      </c>
      <c r="I40" s="51"/>
      <c r="J40" s="51">
        <f t="shared" ref="J40:J54" si="13">L40+O40</f>
        <v>0</v>
      </c>
      <c r="K40" s="51"/>
      <c r="L40" s="51"/>
      <c r="M40" s="51"/>
      <c r="N40" s="51"/>
      <c r="O40" s="51"/>
      <c r="P40" s="52">
        <f t="shared" si="4"/>
        <v>7153247</v>
      </c>
    </row>
    <row r="41" spans="1:16" s="38" customFormat="1" ht="79.5" customHeight="1" x14ac:dyDescent="0.25">
      <c r="A41" s="58" t="s">
        <v>103</v>
      </c>
      <c r="B41" s="58" t="s">
        <v>104</v>
      </c>
      <c r="C41" s="58" t="s">
        <v>105</v>
      </c>
      <c r="D41" s="60" t="s">
        <v>106</v>
      </c>
      <c r="E41" s="51">
        <f t="shared" si="12"/>
        <v>840587900</v>
      </c>
      <c r="F41" s="51">
        <v>840587900</v>
      </c>
      <c r="G41" s="51">
        <v>508730200</v>
      </c>
      <c r="H41" s="51">
        <v>97848000</v>
      </c>
      <c r="I41" s="51"/>
      <c r="J41" s="51">
        <f>L41+O41</f>
        <v>25100700</v>
      </c>
      <c r="K41" s="51"/>
      <c r="L41" s="51">
        <v>25100700</v>
      </c>
      <c r="M41" s="51"/>
      <c r="N41" s="51"/>
      <c r="O41" s="51"/>
      <c r="P41" s="52">
        <f t="shared" si="4"/>
        <v>865688600</v>
      </c>
    </row>
    <row r="42" spans="1:16" s="26" customFormat="1" ht="165" customHeight="1" x14ac:dyDescent="0.3">
      <c r="A42" s="58" t="s">
        <v>262</v>
      </c>
      <c r="B42" s="58" t="s">
        <v>263</v>
      </c>
      <c r="C42" s="58" t="s">
        <v>108</v>
      </c>
      <c r="D42" s="82" t="s">
        <v>307</v>
      </c>
      <c r="E42" s="51">
        <f t="shared" si="12"/>
        <v>426005700</v>
      </c>
      <c r="F42" s="51">
        <v>426005700</v>
      </c>
      <c r="G42" s="51">
        <v>153688000</v>
      </c>
      <c r="H42" s="51">
        <v>105288200</v>
      </c>
      <c r="I42" s="51"/>
      <c r="J42" s="51">
        <f t="shared" si="13"/>
        <v>7202200</v>
      </c>
      <c r="K42" s="51"/>
      <c r="L42" s="51">
        <v>7102200</v>
      </c>
      <c r="M42" s="51">
        <v>2000000</v>
      </c>
      <c r="N42" s="51">
        <v>130000</v>
      </c>
      <c r="O42" s="51">
        <v>100000</v>
      </c>
      <c r="P42" s="52">
        <f t="shared" si="4"/>
        <v>433207900</v>
      </c>
    </row>
    <row r="43" spans="1:16" s="38" customFormat="1" ht="128.25" customHeight="1" x14ac:dyDescent="0.25">
      <c r="A43" s="58" t="s">
        <v>265</v>
      </c>
      <c r="B43" s="58" t="s">
        <v>56</v>
      </c>
      <c r="C43" s="58" t="s">
        <v>111</v>
      </c>
      <c r="D43" s="82" t="s">
        <v>246</v>
      </c>
      <c r="E43" s="51">
        <f t="shared" si="12"/>
        <v>57299800</v>
      </c>
      <c r="F43" s="51">
        <v>57299800</v>
      </c>
      <c r="G43" s="51">
        <v>38684200</v>
      </c>
      <c r="H43" s="51">
        <v>4082300</v>
      </c>
      <c r="I43" s="51"/>
      <c r="J43" s="51">
        <f t="shared" si="13"/>
        <v>0</v>
      </c>
      <c r="K43" s="51"/>
      <c r="L43" s="51"/>
      <c r="M43" s="51"/>
      <c r="N43" s="51"/>
      <c r="O43" s="51"/>
      <c r="P43" s="52">
        <f t="shared" si="4"/>
        <v>57299800</v>
      </c>
    </row>
    <row r="44" spans="1:16" s="38" customFormat="1" ht="190.5" customHeight="1" x14ac:dyDescent="0.25">
      <c r="A44" s="58" t="s">
        <v>266</v>
      </c>
      <c r="B44" s="58" t="s">
        <v>267</v>
      </c>
      <c r="C44" s="58" t="s">
        <v>112</v>
      </c>
      <c r="D44" s="82" t="s">
        <v>316</v>
      </c>
      <c r="E44" s="51">
        <f t="shared" si="12"/>
        <v>152261300</v>
      </c>
      <c r="F44" s="51">
        <v>152261300</v>
      </c>
      <c r="G44" s="51"/>
      <c r="H44" s="51"/>
      <c r="I44" s="51"/>
      <c r="J44" s="51">
        <f t="shared" si="13"/>
        <v>167897200</v>
      </c>
      <c r="K44" s="51"/>
      <c r="L44" s="51">
        <v>167557200</v>
      </c>
      <c r="M44" s="51">
        <v>76357100</v>
      </c>
      <c r="N44" s="51">
        <v>30606000</v>
      </c>
      <c r="O44" s="51">
        <v>340000</v>
      </c>
      <c r="P44" s="52">
        <f t="shared" si="4"/>
        <v>320158500</v>
      </c>
    </row>
    <row r="45" spans="1:16" s="38" customFormat="1" ht="94.7" customHeight="1" x14ac:dyDescent="0.25">
      <c r="A45" s="58" t="s">
        <v>268</v>
      </c>
      <c r="B45" s="58" t="s">
        <v>269</v>
      </c>
      <c r="C45" s="58" t="s">
        <v>113</v>
      </c>
      <c r="D45" s="82" t="s">
        <v>247</v>
      </c>
      <c r="E45" s="51">
        <f t="shared" ref="E45:E49" si="14">F45+I45</f>
        <v>9668100</v>
      </c>
      <c r="F45" s="51">
        <v>9668100</v>
      </c>
      <c r="G45" s="51">
        <v>4198900</v>
      </c>
      <c r="H45" s="51">
        <v>1084500</v>
      </c>
      <c r="I45" s="51"/>
      <c r="J45" s="51">
        <f t="shared" si="13"/>
        <v>0</v>
      </c>
      <c r="K45" s="51"/>
      <c r="L45" s="51"/>
      <c r="M45" s="51"/>
      <c r="N45" s="51"/>
      <c r="O45" s="51"/>
      <c r="P45" s="52">
        <f t="shared" si="4"/>
        <v>9668100</v>
      </c>
    </row>
    <row r="46" spans="1:16" s="38" customFormat="1" ht="97.5" customHeight="1" x14ac:dyDescent="0.25">
      <c r="A46" s="58" t="s">
        <v>270</v>
      </c>
      <c r="B46" s="58" t="s">
        <v>272</v>
      </c>
      <c r="C46" s="58" t="s">
        <v>113</v>
      </c>
      <c r="D46" s="60" t="s">
        <v>114</v>
      </c>
      <c r="E46" s="51">
        <f t="shared" si="14"/>
        <v>19610700</v>
      </c>
      <c r="F46" s="51">
        <v>19610700</v>
      </c>
      <c r="G46" s="51">
        <v>14548800</v>
      </c>
      <c r="H46" s="51">
        <v>729900</v>
      </c>
      <c r="I46" s="51"/>
      <c r="J46" s="51">
        <f t="shared" si="13"/>
        <v>0</v>
      </c>
      <c r="K46" s="51"/>
      <c r="L46" s="51"/>
      <c r="M46" s="51"/>
      <c r="N46" s="51"/>
      <c r="O46" s="51"/>
      <c r="P46" s="52">
        <f t="shared" si="4"/>
        <v>19610700</v>
      </c>
    </row>
    <row r="47" spans="1:16" s="38" customFormat="1" ht="71.25" customHeight="1" x14ac:dyDescent="0.25">
      <c r="A47" s="58" t="s">
        <v>271</v>
      </c>
      <c r="B47" s="58" t="s">
        <v>273</v>
      </c>
      <c r="C47" s="58" t="s">
        <v>113</v>
      </c>
      <c r="D47" s="60" t="s">
        <v>115</v>
      </c>
      <c r="E47" s="51">
        <f t="shared" si="14"/>
        <v>85100</v>
      </c>
      <c r="F47" s="51">
        <v>85100</v>
      </c>
      <c r="G47" s="51"/>
      <c r="H47" s="51"/>
      <c r="I47" s="51"/>
      <c r="J47" s="51">
        <f t="shared" si="13"/>
        <v>0</v>
      </c>
      <c r="K47" s="51"/>
      <c r="L47" s="51"/>
      <c r="M47" s="51"/>
      <c r="N47" s="51"/>
      <c r="O47" s="51"/>
      <c r="P47" s="52">
        <f t="shared" si="4"/>
        <v>85100</v>
      </c>
    </row>
    <row r="48" spans="1:16" s="38" customFormat="1" ht="133.5" customHeight="1" x14ac:dyDescent="0.25">
      <c r="A48" s="58" t="s">
        <v>274</v>
      </c>
      <c r="B48" s="58" t="s">
        <v>275</v>
      </c>
      <c r="C48" s="58" t="s">
        <v>113</v>
      </c>
      <c r="D48" s="60" t="s">
        <v>276</v>
      </c>
      <c r="E48" s="51">
        <f t="shared" si="14"/>
        <v>5175600</v>
      </c>
      <c r="F48" s="51">
        <v>5175600</v>
      </c>
      <c r="G48" s="51">
        <v>1456600</v>
      </c>
      <c r="H48" s="51">
        <v>686500</v>
      </c>
      <c r="I48" s="51"/>
      <c r="J48" s="51">
        <f t="shared" si="13"/>
        <v>0</v>
      </c>
      <c r="K48" s="51"/>
      <c r="L48" s="51"/>
      <c r="M48" s="51"/>
      <c r="N48" s="51"/>
      <c r="O48" s="51"/>
      <c r="P48" s="52">
        <f t="shared" si="4"/>
        <v>5175600</v>
      </c>
    </row>
    <row r="49" spans="1:16" s="38" customFormat="1" ht="294.75" customHeight="1" x14ac:dyDescent="0.25">
      <c r="A49" s="61" t="s">
        <v>347</v>
      </c>
      <c r="B49" s="58" t="s">
        <v>348</v>
      </c>
      <c r="C49" s="61" t="s">
        <v>113</v>
      </c>
      <c r="D49" s="60" t="s">
        <v>356</v>
      </c>
      <c r="E49" s="51">
        <f t="shared" si="14"/>
        <v>0</v>
      </c>
      <c r="F49" s="51"/>
      <c r="G49" s="51"/>
      <c r="H49" s="51"/>
      <c r="I49" s="51"/>
      <c r="J49" s="51">
        <f t="shared" si="13"/>
        <v>10592000</v>
      </c>
      <c r="K49" s="51">
        <v>10592000</v>
      </c>
      <c r="L49" s="51"/>
      <c r="M49" s="51"/>
      <c r="N49" s="51"/>
      <c r="O49" s="51">
        <v>10592000</v>
      </c>
      <c r="P49" s="95">
        <f t="shared" si="4"/>
        <v>10592000</v>
      </c>
    </row>
    <row r="50" spans="1:16" s="38" customFormat="1" ht="409.5" customHeight="1" x14ac:dyDescent="0.25">
      <c r="A50" s="96" t="s">
        <v>377</v>
      </c>
      <c r="B50" s="92" t="s">
        <v>378</v>
      </c>
      <c r="C50" s="96" t="s">
        <v>113</v>
      </c>
      <c r="D50" s="111" t="s">
        <v>381</v>
      </c>
      <c r="E50" s="91">
        <f t="shared" ref="E50:E51" si="15">F50+I50</f>
        <v>0</v>
      </c>
      <c r="F50" s="51"/>
      <c r="G50" s="51"/>
      <c r="H50" s="51"/>
      <c r="I50" s="51"/>
      <c r="J50" s="51">
        <f t="shared" si="13"/>
        <v>2000000</v>
      </c>
      <c r="K50" s="51">
        <v>2000000</v>
      </c>
      <c r="L50" s="51"/>
      <c r="M50" s="91"/>
      <c r="N50" s="91"/>
      <c r="O50" s="91">
        <v>2000000</v>
      </c>
      <c r="P50" s="95">
        <f t="shared" si="4"/>
        <v>2000000</v>
      </c>
    </row>
    <row r="51" spans="1:16" s="38" customFormat="1" ht="192" customHeight="1" x14ac:dyDescent="0.25">
      <c r="A51" s="61" t="s">
        <v>349</v>
      </c>
      <c r="B51" s="58" t="s">
        <v>341</v>
      </c>
      <c r="C51" s="61" t="s">
        <v>113</v>
      </c>
      <c r="D51" s="60" t="s">
        <v>385</v>
      </c>
      <c r="E51" s="51">
        <f t="shared" si="15"/>
        <v>0</v>
      </c>
      <c r="F51" s="51"/>
      <c r="G51" s="51"/>
      <c r="H51" s="51"/>
      <c r="I51" s="51"/>
      <c r="J51" s="51">
        <f t="shared" ref="J51" si="16">L51+O51</f>
        <v>13000000</v>
      </c>
      <c r="K51" s="51">
        <v>13000000</v>
      </c>
      <c r="L51" s="51"/>
      <c r="M51" s="51"/>
      <c r="N51" s="51"/>
      <c r="O51" s="51">
        <v>13000000</v>
      </c>
      <c r="P51" s="52">
        <f t="shared" si="4"/>
        <v>13000000</v>
      </c>
    </row>
    <row r="52" spans="1:16" s="38" customFormat="1" ht="139.5" x14ac:dyDescent="0.25">
      <c r="A52" s="58" t="s">
        <v>116</v>
      </c>
      <c r="B52" s="58" t="s">
        <v>117</v>
      </c>
      <c r="C52" s="58" t="s">
        <v>118</v>
      </c>
      <c r="D52" s="60" t="s">
        <v>343</v>
      </c>
      <c r="E52" s="51">
        <f t="shared" si="12"/>
        <v>18833900</v>
      </c>
      <c r="F52" s="51">
        <v>18833900</v>
      </c>
      <c r="G52" s="51">
        <v>10468800</v>
      </c>
      <c r="H52" s="51">
        <v>3661400</v>
      </c>
      <c r="I52" s="51"/>
      <c r="J52" s="51">
        <f t="shared" si="13"/>
        <v>0</v>
      </c>
      <c r="K52" s="51"/>
      <c r="L52" s="51"/>
      <c r="M52" s="51"/>
      <c r="N52" s="51"/>
      <c r="O52" s="51"/>
      <c r="P52" s="52">
        <f t="shared" si="4"/>
        <v>18833900</v>
      </c>
    </row>
    <row r="53" spans="1:16" s="38" customFormat="1" ht="93.75" customHeight="1" x14ac:dyDescent="0.25">
      <c r="A53" s="58" t="s">
        <v>326</v>
      </c>
      <c r="B53" s="58" t="s">
        <v>200</v>
      </c>
      <c r="C53" s="58" t="s">
        <v>171</v>
      </c>
      <c r="D53" s="60" t="s">
        <v>201</v>
      </c>
      <c r="E53" s="51"/>
      <c r="F53" s="51"/>
      <c r="G53" s="51"/>
      <c r="H53" s="51"/>
      <c r="I53" s="51"/>
      <c r="J53" s="51">
        <f t="shared" si="13"/>
        <v>100000</v>
      </c>
      <c r="K53" s="51"/>
      <c r="L53" s="51"/>
      <c r="M53" s="51"/>
      <c r="N53" s="51"/>
      <c r="O53" s="51">
        <v>100000</v>
      </c>
      <c r="P53" s="52">
        <f t="shared" si="4"/>
        <v>100000</v>
      </c>
    </row>
    <row r="54" spans="1:16" s="38" customFormat="1" ht="74.25" customHeight="1" x14ac:dyDescent="0.25">
      <c r="A54" s="58" t="s">
        <v>289</v>
      </c>
      <c r="B54" s="58" t="s">
        <v>286</v>
      </c>
      <c r="C54" s="58" t="s">
        <v>52</v>
      </c>
      <c r="D54" s="60" t="s">
        <v>290</v>
      </c>
      <c r="E54" s="51">
        <f t="shared" si="12"/>
        <v>1841120</v>
      </c>
      <c r="F54" s="51">
        <v>1841120</v>
      </c>
      <c r="G54" s="51"/>
      <c r="H54" s="51"/>
      <c r="I54" s="51"/>
      <c r="J54" s="51">
        <f t="shared" si="13"/>
        <v>0</v>
      </c>
      <c r="K54" s="51"/>
      <c r="L54" s="51"/>
      <c r="M54" s="51"/>
      <c r="N54" s="51"/>
      <c r="O54" s="51"/>
      <c r="P54" s="52">
        <f t="shared" si="4"/>
        <v>1841120</v>
      </c>
    </row>
    <row r="55" spans="1:16" s="38" customFormat="1" ht="153.75" customHeight="1" x14ac:dyDescent="0.25">
      <c r="A55" s="58" t="s">
        <v>336</v>
      </c>
      <c r="B55" s="58" t="s">
        <v>337</v>
      </c>
      <c r="C55" s="58" t="s">
        <v>52</v>
      </c>
      <c r="D55" s="60" t="s">
        <v>338</v>
      </c>
      <c r="E55" s="51">
        <f t="shared" si="12"/>
        <v>16617400</v>
      </c>
      <c r="F55" s="51">
        <v>16617400</v>
      </c>
      <c r="G55" s="51"/>
      <c r="H55" s="51"/>
      <c r="I55" s="51"/>
      <c r="J55" s="51"/>
      <c r="K55" s="51"/>
      <c r="L55" s="51"/>
      <c r="M55" s="51"/>
      <c r="N55" s="51"/>
      <c r="O55" s="51"/>
      <c r="P55" s="52">
        <f t="shared" si="4"/>
        <v>16617400</v>
      </c>
    </row>
    <row r="56" spans="1:16" s="10" customFormat="1" ht="114.75" customHeight="1" x14ac:dyDescent="0.25">
      <c r="A56" s="56" t="s">
        <v>18</v>
      </c>
      <c r="B56" s="56"/>
      <c r="C56" s="56"/>
      <c r="D56" s="57" t="s">
        <v>19</v>
      </c>
      <c r="E56" s="52">
        <f>E57</f>
        <v>138728539</v>
      </c>
      <c r="F56" s="52">
        <f t="shared" ref="F56:O56" si="17">F57</f>
        <v>136192039</v>
      </c>
      <c r="G56" s="52">
        <f t="shared" si="17"/>
        <v>2329171</v>
      </c>
      <c r="H56" s="52">
        <f t="shared" si="17"/>
        <v>0</v>
      </c>
      <c r="I56" s="52">
        <f t="shared" si="17"/>
        <v>2536500</v>
      </c>
      <c r="J56" s="52">
        <f t="shared" si="17"/>
        <v>6070370</v>
      </c>
      <c r="K56" s="52">
        <f t="shared" si="17"/>
        <v>5000000</v>
      </c>
      <c r="L56" s="52">
        <f t="shared" si="17"/>
        <v>825700</v>
      </c>
      <c r="M56" s="52">
        <f t="shared" si="17"/>
        <v>0</v>
      </c>
      <c r="N56" s="52">
        <f t="shared" si="17"/>
        <v>0</v>
      </c>
      <c r="O56" s="52">
        <f t="shared" si="17"/>
        <v>5244670</v>
      </c>
      <c r="P56" s="52">
        <f t="shared" si="4"/>
        <v>144798909</v>
      </c>
    </row>
    <row r="57" spans="1:16" s="10" customFormat="1" ht="121.7" customHeight="1" x14ac:dyDescent="0.25">
      <c r="A57" s="56" t="s">
        <v>20</v>
      </c>
      <c r="B57" s="56"/>
      <c r="C57" s="56"/>
      <c r="D57" s="57" t="s">
        <v>19</v>
      </c>
      <c r="E57" s="52">
        <f>SUM(E58:E66)</f>
        <v>138728539</v>
      </c>
      <c r="F57" s="52">
        <f t="shared" ref="F57:O57" si="18">SUM(F58:F66)</f>
        <v>136192039</v>
      </c>
      <c r="G57" s="52">
        <f>SUM(G58:G66)</f>
        <v>2329171</v>
      </c>
      <c r="H57" s="52">
        <f t="shared" si="18"/>
        <v>0</v>
      </c>
      <c r="I57" s="52">
        <f t="shared" si="18"/>
        <v>2536500</v>
      </c>
      <c r="J57" s="52">
        <f t="shared" si="18"/>
        <v>6070370</v>
      </c>
      <c r="K57" s="52">
        <f t="shared" si="18"/>
        <v>5000000</v>
      </c>
      <c r="L57" s="52">
        <f t="shared" si="18"/>
        <v>825700</v>
      </c>
      <c r="M57" s="52">
        <f t="shared" si="18"/>
        <v>0</v>
      </c>
      <c r="N57" s="52">
        <f t="shared" si="18"/>
        <v>0</v>
      </c>
      <c r="O57" s="52">
        <f t="shared" si="18"/>
        <v>5244670</v>
      </c>
      <c r="P57" s="52">
        <f>+E57+J57</f>
        <v>144798909</v>
      </c>
    </row>
    <row r="58" spans="1:16" s="38" customFormat="1" ht="168" customHeight="1" x14ac:dyDescent="0.25">
      <c r="A58" s="58" t="s">
        <v>119</v>
      </c>
      <c r="B58" s="58" t="s">
        <v>102</v>
      </c>
      <c r="C58" s="58" t="s">
        <v>46</v>
      </c>
      <c r="D58" s="60" t="s">
        <v>264</v>
      </c>
      <c r="E58" s="51">
        <f t="shared" ref="E58:E66" si="19">F58+I58</f>
        <v>2938039</v>
      </c>
      <c r="F58" s="51">
        <v>2938039</v>
      </c>
      <c r="G58" s="51">
        <v>2329171</v>
      </c>
      <c r="H58" s="51"/>
      <c r="I58" s="51"/>
      <c r="J58" s="51">
        <f>L58+O58</f>
        <v>0</v>
      </c>
      <c r="K58" s="51"/>
      <c r="L58" s="51"/>
      <c r="M58" s="51"/>
      <c r="N58" s="51"/>
      <c r="O58" s="51"/>
      <c r="P58" s="52">
        <f t="shared" si="4"/>
        <v>2938039</v>
      </c>
    </row>
    <row r="59" spans="1:16" s="26" customFormat="1" ht="90.75" customHeight="1" x14ac:dyDescent="0.3">
      <c r="A59" s="63" t="s">
        <v>250</v>
      </c>
      <c r="B59" s="63" t="s">
        <v>251</v>
      </c>
      <c r="C59" s="58" t="s">
        <v>120</v>
      </c>
      <c r="D59" s="83" t="s">
        <v>252</v>
      </c>
      <c r="E59" s="51">
        <f t="shared" si="19"/>
        <v>2409000</v>
      </c>
      <c r="F59" s="51">
        <v>2409000</v>
      </c>
      <c r="G59" s="51"/>
      <c r="H59" s="51"/>
      <c r="I59" s="51"/>
      <c r="J59" s="51"/>
      <c r="K59" s="51"/>
      <c r="L59" s="51"/>
      <c r="M59" s="51"/>
      <c r="N59" s="51"/>
      <c r="O59" s="51"/>
      <c r="P59" s="52">
        <f t="shared" si="4"/>
        <v>2409000</v>
      </c>
    </row>
    <row r="60" spans="1:16" s="26" customFormat="1" ht="88.5" customHeight="1" x14ac:dyDescent="0.3">
      <c r="A60" s="58" t="s">
        <v>121</v>
      </c>
      <c r="B60" s="58" t="s">
        <v>122</v>
      </c>
      <c r="C60" s="58" t="s">
        <v>120</v>
      </c>
      <c r="D60" s="60" t="s">
        <v>231</v>
      </c>
      <c r="E60" s="51">
        <f t="shared" si="19"/>
        <v>129128100</v>
      </c>
      <c r="F60" s="51">
        <v>129128100</v>
      </c>
      <c r="G60" s="51"/>
      <c r="H60" s="51"/>
      <c r="I60" s="51"/>
      <c r="J60" s="51">
        <f>L60+O60</f>
        <v>0</v>
      </c>
      <c r="K60" s="51"/>
      <c r="L60" s="51"/>
      <c r="M60" s="51"/>
      <c r="N60" s="51"/>
      <c r="O60" s="51"/>
      <c r="P60" s="52">
        <f t="shared" si="4"/>
        <v>129128100</v>
      </c>
    </row>
    <row r="61" spans="1:16" s="26" customFormat="1" ht="180.75" customHeight="1" x14ac:dyDescent="0.3">
      <c r="A61" s="61" t="s">
        <v>375</v>
      </c>
      <c r="B61" s="58" t="s">
        <v>376</v>
      </c>
      <c r="C61" s="61" t="s">
        <v>120</v>
      </c>
      <c r="D61" s="60" t="s">
        <v>380</v>
      </c>
      <c r="E61" s="51">
        <f t="shared" si="19"/>
        <v>0</v>
      </c>
      <c r="F61" s="51"/>
      <c r="G61" s="51"/>
      <c r="H61" s="51"/>
      <c r="I61" s="51"/>
      <c r="J61" s="51">
        <f>L61+O61</f>
        <v>5000000</v>
      </c>
      <c r="K61" s="51">
        <v>5000000</v>
      </c>
      <c r="L61" s="51"/>
      <c r="M61" s="51"/>
      <c r="N61" s="51"/>
      <c r="O61" s="51">
        <v>5000000</v>
      </c>
      <c r="P61" s="52">
        <f t="shared" si="4"/>
        <v>5000000</v>
      </c>
    </row>
    <row r="62" spans="1:16" s="38" customFormat="1" ht="93.75" customHeight="1" x14ac:dyDescent="0.25">
      <c r="A62" s="58" t="s">
        <v>123</v>
      </c>
      <c r="B62" s="58" t="s">
        <v>124</v>
      </c>
      <c r="C62" s="58" t="s">
        <v>125</v>
      </c>
      <c r="D62" s="84" t="s">
        <v>126</v>
      </c>
      <c r="E62" s="51">
        <f t="shared" si="19"/>
        <v>2536500</v>
      </c>
      <c r="F62" s="51"/>
      <c r="G62" s="51"/>
      <c r="H62" s="51"/>
      <c r="I62" s="51">
        <f>2482200+54300</f>
        <v>2536500</v>
      </c>
      <c r="J62" s="51">
        <f>L62+O62</f>
        <v>0</v>
      </c>
      <c r="K62" s="51"/>
      <c r="L62" s="51"/>
      <c r="M62" s="51"/>
      <c r="N62" s="51"/>
      <c r="O62" s="51"/>
      <c r="P62" s="52">
        <f t="shared" si="4"/>
        <v>2536500</v>
      </c>
    </row>
    <row r="63" spans="1:16" s="38" customFormat="1" ht="376.5" customHeight="1" x14ac:dyDescent="0.25">
      <c r="A63" s="58" t="s">
        <v>297</v>
      </c>
      <c r="B63" s="58" t="s">
        <v>210</v>
      </c>
      <c r="C63" s="58" t="s">
        <v>67</v>
      </c>
      <c r="D63" s="64" t="s">
        <v>314</v>
      </c>
      <c r="E63" s="51">
        <f t="shared" si="19"/>
        <v>0</v>
      </c>
      <c r="F63" s="51"/>
      <c r="G63" s="51"/>
      <c r="H63" s="51"/>
      <c r="I63" s="51"/>
      <c r="J63" s="51">
        <f t="shared" ref="J63:J84" si="20">L63+O63</f>
        <v>870700</v>
      </c>
      <c r="K63" s="51"/>
      <c r="L63" s="51">
        <v>825700</v>
      </c>
      <c r="M63" s="51"/>
      <c r="N63" s="51"/>
      <c r="O63" s="51">
        <v>45000</v>
      </c>
      <c r="P63" s="52">
        <f t="shared" si="4"/>
        <v>870700</v>
      </c>
    </row>
    <row r="64" spans="1:16" s="38" customFormat="1" ht="91.5" customHeight="1" x14ac:dyDescent="0.25">
      <c r="A64" s="61" t="s">
        <v>410</v>
      </c>
      <c r="B64" s="58" t="s">
        <v>298</v>
      </c>
      <c r="C64" s="58" t="s">
        <v>96</v>
      </c>
      <c r="D64" s="60" t="s">
        <v>299</v>
      </c>
      <c r="E64" s="51">
        <f t="shared" si="19"/>
        <v>1139800</v>
      </c>
      <c r="F64" s="51">
        <v>1139800</v>
      </c>
      <c r="G64" s="51"/>
      <c r="H64" s="51"/>
      <c r="I64" s="51"/>
      <c r="J64" s="51"/>
      <c r="K64" s="51"/>
      <c r="L64" s="51"/>
      <c r="M64" s="51"/>
      <c r="N64" s="51"/>
      <c r="O64" s="51"/>
      <c r="P64" s="52">
        <f t="shared" si="4"/>
        <v>1139800</v>
      </c>
    </row>
    <row r="65" spans="1:16" s="38" customFormat="1" ht="84" customHeight="1" x14ac:dyDescent="0.25">
      <c r="A65" s="58" t="s">
        <v>327</v>
      </c>
      <c r="B65" s="58" t="s">
        <v>200</v>
      </c>
      <c r="C65" s="58" t="s">
        <v>171</v>
      </c>
      <c r="D65" s="60" t="s">
        <v>201</v>
      </c>
      <c r="E65" s="51">
        <f t="shared" si="19"/>
        <v>0</v>
      </c>
      <c r="F65" s="51"/>
      <c r="G65" s="51"/>
      <c r="H65" s="51"/>
      <c r="I65" s="51"/>
      <c r="J65" s="51">
        <f t="shared" si="20"/>
        <v>199670</v>
      </c>
      <c r="K65" s="51"/>
      <c r="L65" s="51"/>
      <c r="M65" s="51"/>
      <c r="N65" s="51"/>
      <c r="O65" s="51">
        <v>199670</v>
      </c>
      <c r="P65" s="52">
        <f t="shared" si="4"/>
        <v>199670</v>
      </c>
    </row>
    <row r="66" spans="1:16" s="38" customFormat="1" ht="69" customHeight="1" x14ac:dyDescent="0.25">
      <c r="A66" s="58" t="s">
        <v>285</v>
      </c>
      <c r="B66" s="58" t="s">
        <v>286</v>
      </c>
      <c r="C66" s="58" t="s">
        <v>52</v>
      </c>
      <c r="D66" s="85" t="s">
        <v>290</v>
      </c>
      <c r="E66" s="51">
        <f t="shared" si="19"/>
        <v>577100</v>
      </c>
      <c r="F66" s="51">
        <v>577100</v>
      </c>
      <c r="G66" s="51"/>
      <c r="H66" s="51"/>
      <c r="I66" s="51"/>
      <c r="J66" s="51"/>
      <c r="K66" s="51"/>
      <c r="L66" s="51"/>
      <c r="M66" s="51"/>
      <c r="N66" s="51"/>
      <c r="O66" s="51"/>
      <c r="P66" s="52">
        <f t="shared" si="4"/>
        <v>577100</v>
      </c>
    </row>
    <row r="67" spans="1:16" s="10" customFormat="1" ht="132" customHeight="1" x14ac:dyDescent="0.25">
      <c r="A67" s="56" t="s">
        <v>21</v>
      </c>
      <c r="B67" s="56"/>
      <c r="C67" s="56"/>
      <c r="D67" s="57" t="s">
        <v>22</v>
      </c>
      <c r="E67" s="52">
        <f>E68</f>
        <v>183259435</v>
      </c>
      <c r="F67" s="52">
        <f t="shared" ref="F67:O67" si="21">F68</f>
        <v>183209435</v>
      </c>
      <c r="G67" s="52">
        <f t="shared" si="21"/>
        <v>72932778</v>
      </c>
      <c r="H67" s="52">
        <f t="shared" si="21"/>
        <v>2798006</v>
      </c>
      <c r="I67" s="52">
        <f t="shared" si="21"/>
        <v>50000</v>
      </c>
      <c r="J67" s="52">
        <f t="shared" si="21"/>
        <v>52500</v>
      </c>
      <c r="K67" s="52">
        <f t="shared" si="21"/>
        <v>0</v>
      </c>
      <c r="L67" s="52">
        <f t="shared" si="21"/>
        <v>52500</v>
      </c>
      <c r="M67" s="52">
        <f t="shared" si="21"/>
        <v>0</v>
      </c>
      <c r="N67" s="52">
        <f t="shared" si="21"/>
        <v>0</v>
      </c>
      <c r="O67" s="52">
        <f t="shared" si="21"/>
        <v>0</v>
      </c>
      <c r="P67" s="52">
        <f t="shared" si="4"/>
        <v>183311935</v>
      </c>
    </row>
    <row r="68" spans="1:16" s="10" customFormat="1" ht="113.25" customHeight="1" x14ac:dyDescent="0.25">
      <c r="A68" s="56" t="s">
        <v>23</v>
      </c>
      <c r="B68" s="56"/>
      <c r="C68" s="56"/>
      <c r="D68" s="57" t="s">
        <v>22</v>
      </c>
      <c r="E68" s="52">
        <f t="shared" ref="E68:P68" si="22">SUM(E69:E84)</f>
        <v>183259435</v>
      </c>
      <c r="F68" s="52">
        <f t="shared" si="22"/>
        <v>183209435</v>
      </c>
      <c r="G68" s="52">
        <f t="shared" si="22"/>
        <v>72932778</v>
      </c>
      <c r="H68" s="52">
        <f t="shared" si="22"/>
        <v>2798006</v>
      </c>
      <c r="I68" s="52">
        <f t="shared" si="22"/>
        <v>50000</v>
      </c>
      <c r="J68" s="52">
        <f t="shared" si="22"/>
        <v>52500</v>
      </c>
      <c r="K68" s="52">
        <f t="shared" si="22"/>
        <v>0</v>
      </c>
      <c r="L68" s="52">
        <f t="shared" si="22"/>
        <v>52500</v>
      </c>
      <c r="M68" s="52">
        <f t="shared" si="22"/>
        <v>0</v>
      </c>
      <c r="N68" s="52">
        <f t="shared" si="22"/>
        <v>0</v>
      </c>
      <c r="O68" s="52">
        <f t="shared" si="22"/>
        <v>0</v>
      </c>
      <c r="P68" s="52">
        <f t="shared" si="22"/>
        <v>183311935</v>
      </c>
    </row>
    <row r="69" spans="1:16" s="10" customFormat="1" ht="138.75" customHeight="1" x14ac:dyDescent="0.25">
      <c r="A69" s="58" t="s">
        <v>127</v>
      </c>
      <c r="B69" s="58" t="s">
        <v>102</v>
      </c>
      <c r="C69" s="58" t="s">
        <v>46</v>
      </c>
      <c r="D69" s="60" t="s">
        <v>264</v>
      </c>
      <c r="E69" s="51">
        <f t="shared" ref="E69" si="23">F69+I69</f>
        <v>35462891</v>
      </c>
      <c r="F69" s="51">
        <v>35462891</v>
      </c>
      <c r="G69" s="51">
        <v>28522117</v>
      </c>
      <c r="H69" s="51"/>
      <c r="I69" s="52"/>
      <c r="J69" s="52"/>
      <c r="K69" s="52"/>
      <c r="L69" s="52"/>
      <c r="M69" s="52"/>
      <c r="N69" s="52"/>
      <c r="O69" s="52"/>
      <c r="P69" s="52">
        <f t="shared" si="4"/>
        <v>35462891</v>
      </c>
    </row>
    <row r="70" spans="1:16" s="10" customFormat="1" ht="96.75" customHeight="1" x14ac:dyDescent="0.25">
      <c r="A70" s="58" t="s">
        <v>129</v>
      </c>
      <c r="B70" s="58" t="s">
        <v>52</v>
      </c>
      <c r="C70" s="58" t="s">
        <v>53</v>
      </c>
      <c r="D70" s="60" t="s">
        <v>54</v>
      </c>
      <c r="E70" s="51">
        <f>F70+I70</f>
        <v>100000</v>
      </c>
      <c r="F70" s="51">
        <v>100000</v>
      </c>
      <c r="G70" s="52"/>
      <c r="H70" s="52"/>
      <c r="I70" s="52"/>
      <c r="J70" s="52"/>
      <c r="K70" s="52"/>
      <c r="L70" s="52"/>
      <c r="M70" s="52"/>
      <c r="N70" s="52"/>
      <c r="O70" s="52"/>
      <c r="P70" s="52">
        <f t="shared" si="4"/>
        <v>100000</v>
      </c>
    </row>
    <row r="71" spans="1:16" s="10" customFormat="1" ht="126.75" customHeight="1" x14ac:dyDescent="0.25">
      <c r="A71" s="58" t="s">
        <v>130</v>
      </c>
      <c r="B71" s="58" t="s">
        <v>131</v>
      </c>
      <c r="C71" s="58" t="s">
        <v>109</v>
      </c>
      <c r="D71" s="60" t="s">
        <v>132</v>
      </c>
      <c r="E71" s="51">
        <f t="shared" ref="E71:E74" si="24">F71+I71</f>
        <v>483000</v>
      </c>
      <c r="F71" s="51">
        <v>483000</v>
      </c>
      <c r="G71" s="52"/>
      <c r="H71" s="52"/>
      <c r="I71" s="52"/>
      <c r="J71" s="52"/>
      <c r="K71" s="52"/>
      <c r="L71" s="52"/>
      <c r="M71" s="52"/>
      <c r="N71" s="52"/>
      <c r="O71" s="52"/>
      <c r="P71" s="52">
        <f t="shared" si="4"/>
        <v>483000</v>
      </c>
    </row>
    <row r="72" spans="1:16" s="10" customFormat="1" ht="126.75" customHeight="1" x14ac:dyDescent="0.25">
      <c r="A72" s="61" t="s">
        <v>386</v>
      </c>
      <c r="B72" s="58" t="s">
        <v>387</v>
      </c>
      <c r="C72" s="58" t="s">
        <v>56</v>
      </c>
      <c r="D72" s="60" t="s">
        <v>388</v>
      </c>
      <c r="E72" s="51">
        <f t="shared" si="24"/>
        <v>100000</v>
      </c>
      <c r="F72" s="51">
        <v>100000</v>
      </c>
      <c r="G72" s="52"/>
      <c r="H72" s="52"/>
      <c r="I72" s="52"/>
      <c r="J72" s="52"/>
      <c r="K72" s="52"/>
      <c r="L72" s="52"/>
      <c r="M72" s="52"/>
      <c r="N72" s="52"/>
      <c r="O72" s="52"/>
      <c r="P72" s="52">
        <f t="shared" si="4"/>
        <v>100000</v>
      </c>
    </row>
    <row r="73" spans="1:16" s="10" customFormat="1" ht="144.75" customHeight="1" x14ac:dyDescent="0.25">
      <c r="A73" s="61" t="s">
        <v>372</v>
      </c>
      <c r="B73" s="58" t="s">
        <v>373</v>
      </c>
      <c r="C73" s="58" t="s">
        <v>56</v>
      </c>
      <c r="D73" s="60" t="s">
        <v>374</v>
      </c>
      <c r="E73" s="51">
        <f t="shared" si="24"/>
        <v>21402000</v>
      </c>
      <c r="F73" s="51">
        <v>21402000</v>
      </c>
      <c r="G73" s="52"/>
      <c r="H73" s="52"/>
      <c r="I73" s="52"/>
      <c r="J73" s="52"/>
      <c r="K73" s="52"/>
      <c r="L73" s="52"/>
      <c r="M73" s="52"/>
      <c r="N73" s="52"/>
      <c r="O73" s="52"/>
      <c r="P73" s="52">
        <f t="shared" si="4"/>
        <v>21402000</v>
      </c>
    </row>
    <row r="74" spans="1:16" s="10" customFormat="1" ht="145.5" customHeight="1" x14ac:dyDescent="0.25">
      <c r="A74" s="58" t="s">
        <v>259</v>
      </c>
      <c r="B74" s="58" t="s">
        <v>260</v>
      </c>
      <c r="C74" s="58" t="s">
        <v>56</v>
      </c>
      <c r="D74" s="60" t="s">
        <v>261</v>
      </c>
      <c r="E74" s="51">
        <f t="shared" si="24"/>
        <v>630000</v>
      </c>
      <c r="F74" s="51">
        <v>630000</v>
      </c>
      <c r="G74" s="52"/>
      <c r="H74" s="52"/>
      <c r="I74" s="52"/>
      <c r="J74" s="52"/>
      <c r="K74" s="52"/>
      <c r="L74" s="52"/>
      <c r="M74" s="52"/>
      <c r="N74" s="52"/>
      <c r="O74" s="52"/>
      <c r="P74" s="52">
        <f t="shared" ref="P74:P124" si="25">+E74+J74</f>
        <v>630000</v>
      </c>
    </row>
    <row r="75" spans="1:16" s="19" customFormat="1" ht="193.5" customHeight="1" x14ac:dyDescent="0.25">
      <c r="A75" s="58" t="s">
        <v>134</v>
      </c>
      <c r="B75" s="58" t="s">
        <v>135</v>
      </c>
      <c r="C75" s="58" t="s">
        <v>107</v>
      </c>
      <c r="D75" s="60" t="s">
        <v>277</v>
      </c>
      <c r="E75" s="51">
        <f t="shared" ref="E75:E82" si="26">F75+I75</f>
        <v>36895860</v>
      </c>
      <c r="F75" s="51">
        <v>36895860</v>
      </c>
      <c r="G75" s="51">
        <v>26658151</v>
      </c>
      <c r="H75" s="51">
        <v>974800</v>
      </c>
      <c r="I75" s="51"/>
      <c r="J75" s="51">
        <f t="shared" si="20"/>
        <v>52500</v>
      </c>
      <c r="K75" s="51"/>
      <c r="L75" s="51">
        <v>52500</v>
      </c>
      <c r="M75" s="51"/>
      <c r="N75" s="51"/>
      <c r="O75" s="51"/>
      <c r="P75" s="52">
        <f t="shared" si="25"/>
        <v>36948360</v>
      </c>
    </row>
    <row r="76" spans="1:16" s="19" customFormat="1" ht="105.75" customHeight="1" x14ac:dyDescent="0.25">
      <c r="A76" s="58" t="s">
        <v>136</v>
      </c>
      <c r="B76" s="58" t="s">
        <v>137</v>
      </c>
      <c r="C76" s="58" t="s">
        <v>104</v>
      </c>
      <c r="D76" s="60" t="s">
        <v>138</v>
      </c>
      <c r="E76" s="51">
        <f t="shared" si="26"/>
        <v>12506218</v>
      </c>
      <c r="F76" s="51">
        <v>12506218</v>
      </c>
      <c r="G76" s="51">
        <v>9253470</v>
      </c>
      <c r="H76" s="51">
        <v>502961</v>
      </c>
      <c r="I76" s="51"/>
      <c r="J76" s="51">
        <f t="shared" si="20"/>
        <v>0</v>
      </c>
      <c r="K76" s="51"/>
      <c r="L76" s="51"/>
      <c r="M76" s="51"/>
      <c r="N76" s="51"/>
      <c r="O76" s="51"/>
      <c r="P76" s="52">
        <f t="shared" si="25"/>
        <v>12506218</v>
      </c>
    </row>
    <row r="77" spans="1:16" s="19" customFormat="1" ht="192.75" customHeight="1" x14ac:dyDescent="0.25">
      <c r="A77" s="58" t="s">
        <v>350</v>
      </c>
      <c r="B77" s="58" t="s">
        <v>351</v>
      </c>
      <c r="C77" s="58" t="s">
        <v>133</v>
      </c>
      <c r="D77" s="60" t="s">
        <v>355</v>
      </c>
      <c r="E77" s="51">
        <f t="shared" si="26"/>
        <v>46905</v>
      </c>
      <c r="F77" s="51">
        <v>46905</v>
      </c>
      <c r="G77" s="51"/>
      <c r="H77" s="51"/>
      <c r="I77" s="51"/>
      <c r="J77" s="51"/>
      <c r="K77" s="51"/>
      <c r="L77" s="51"/>
      <c r="M77" s="51"/>
      <c r="N77" s="51"/>
      <c r="O77" s="51"/>
      <c r="P77" s="52">
        <f t="shared" si="25"/>
        <v>46905</v>
      </c>
    </row>
    <row r="78" spans="1:16" s="19" customFormat="1" ht="255.75" x14ac:dyDescent="0.25">
      <c r="A78" s="58" t="s">
        <v>295</v>
      </c>
      <c r="B78" s="58" t="s">
        <v>173</v>
      </c>
      <c r="C78" s="58" t="s">
        <v>133</v>
      </c>
      <c r="D78" s="60" t="s">
        <v>344</v>
      </c>
      <c r="E78" s="51">
        <f t="shared" si="26"/>
        <v>11998895</v>
      </c>
      <c r="F78" s="51">
        <v>11948895</v>
      </c>
      <c r="G78" s="51">
        <v>8499040</v>
      </c>
      <c r="H78" s="51">
        <v>680245</v>
      </c>
      <c r="I78" s="51">
        <v>50000</v>
      </c>
      <c r="J78" s="51">
        <f>L78+O78</f>
        <v>0</v>
      </c>
      <c r="K78" s="51"/>
      <c r="L78" s="51"/>
      <c r="M78" s="51"/>
      <c r="N78" s="51"/>
      <c r="O78" s="51"/>
      <c r="P78" s="52">
        <f t="shared" si="25"/>
        <v>11998895</v>
      </c>
    </row>
    <row r="79" spans="1:16" s="19" customFormat="1" ht="291.75" customHeight="1" x14ac:dyDescent="0.25">
      <c r="A79" s="58" t="s">
        <v>139</v>
      </c>
      <c r="B79" s="58" t="s">
        <v>140</v>
      </c>
      <c r="C79" s="58" t="s">
        <v>104</v>
      </c>
      <c r="D79" s="60" t="s">
        <v>278</v>
      </c>
      <c r="E79" s="51">
        <f t="shared" si="26"/>
        <v>15031700</v>
      </c>
      <c r="F79" s="51">
        <v>15031700</v>
      </c>
      <c r="G79" s="51"/>
      <c r="H79" s="51"/>
      <c r="I79" s="51"/>
      <c r="J79" s="51">
        <f t="shared" si="20"/>
        <v>0</v>
      </c>
      <c r="K79" s="51"/>
      <c r="L79" s="51"/>
      <c r="M79" s="51"/>
      <c r="N79" s="51"/>
      <c r="O79" s="51"/>
      <c r="P79" s="52">
        <f t="shared" si="25"/>
        <v>15031700</v>
      </c>
    </row>
    <row r="80" spans="1:16" s="19" customFormat="1" ht="244.5" customHeight="1" x14ac:dyDescent="0.25">
      <c r="A80" s="58" t="s">
        <v>141</v>
      </c>
      <c r="B80" s="58" t="s">
        <v>142</v>
      </c>
      <c r="C80" s="58" t="s">
        <v>128</v>
      </c>
      <c r="D80" s="60" t="s">
        <v>143</v>
      </c>
      <c r="E80" s="51">
        <f t="shared" si="26"/>
        <v>7745300</v>
      </c>
      <c r="F80" s="51">
        <v>7745300</v>
      </c>
      <c r="G80" s="51"/>
      <c r="H80" s="51"/>
      <c r="I80" s="51"/>
      <c r="J80" s="51">
        <f t="shared" si="20"/>
        <v>0</v>
      </c>
      <c r="K80" s="51"/>
      <c r="L80" s="51"/>
      <c r="M80" s="51"/>
      <c r="N80" s="51"/>
      <c r="O80" s="51"/>
      <c r="P80" s="52">
        <f t="shared" si="25"/>
        <v>7745300</v>
      </c>
    </row>
    <row r="81" spans="1:16" s="19" customFormat="1" ht="162.75" customHeight="1" x14ac:dyDescent="0.25">
      <c r="A81" s="58" t="s">
        <v>144</v>
      </c>
      <c r="B81" s="58" t="s">
        <v>145</v>
      </c>
      <c r="C81" s="58" t="s">
        <v>109</v>
      </c>
      <c r="D81" s="60" t="s">
        <v>279</v>
      </c>
      <c r="E81" s="51">
        <f t="shared" si="26"/>
        <v>111100</v>
      </c>
      <c r="F81" s="51">
        <v>111100</v>
      </c>
      <c r="G81" s="51"/>
      <c r="H81" s="51"/>
      <c r="I81" s="51"/>
      <c r="J81" s="51">
        <f t="shared" si="20"/>
        <v>0</v>
      </c>
      <c r="K81" s="51"/>
      <c r="L81" s="51"/>
      <c r="M81" s="51"/>
      <c r="N81" s="51"/>
      <c r="O81" s="51"/>
      <c r="P81" s="52">
        <f t="shared" si="25"/>
        <v>111100</v>
      </c>
    </row>
    <row r="82" spans="1:16" s="19" customFormat="1" ht="90.75" customHeight="1" x14ac:dyDescent="0.25">
      <c r="A82" s="58" t="s">
        <v>302</v>
      </c>
      <c r="B82" s="58" t="s">
        <v>303</v>
      </c>
      <c r="C82" s="58" t="s">
        <v>304</v>
      </c>
      <c r="D82" s="60" t="s">
        <v>305</v>
      </c>
      <c r="E82" s="51">
        <f t="shared" si="26"/>
        <v>30284</v>
      </c>
      <c r="F82" s="51">
        <v>30284</v>
      </c>
      <c r="G82" s="51"/>
      <c r="H82" s="51"/>
      <c r="I82" s="51"/>
      <c r="J82" s="51">
        <f t="shared" si="20"/>
        <v>0</v>
      </c>
      <c r="K82" s="51"/>
      <c r="L82" s="51"/>
      <c r="M82" s="51"/>
      <c r="N82" s="51"/>
      <c r="O82" s="51"/>
      <c r="P82" s="52">
        <f t="shared" si="25"/>
        <v>30284</v>
      </c>
    </row>
    <row r="83" spans="1:16" s="38" customFormat="1" ht="107.25" customHeight="1" x14ac:dyDescent="0.25">
      <c r="A83" s="58" t="s">
        <v>146</v>
      </c>
      <c r="B83" s="58" t="s">
        <v>147</v>
      </c>
      <c r="C83" s="58" t="s">
        <v>110</v>
      </c>
      <c r="D83" s="60" t="s">
        <v>148</v>
      </c>
      <c r="E83" s="51">
        <f>F83+I83</f>
        <v>35025482</v>
      </c>
      <c r="F83" s="91">
        <v>35025482</v>
      </c>
      <c r="G83" s="51"/>
      <c r="H83" s="51">
        <v>640000</v>
      </c>
      <c r="I83" s="51"/>
      <c r="J83" s="51">
        <f t="shared" si="20"/>
        <v>0</v>
      </c>
      <c r="K83" s="51">
        <v>0</v>
      </c>
      <c r="L83" s="51"/>
      <c r="M83" s="51"/>
      <c r="N83" s="51"/>
      <c r="O83" s="51">
        <v>0</v>
      </c>
      <c r="P83" s="52">
        <f>+E83+J83</f>
        <v>35025482</v>
      </c>
    </row>
    <row r="84" spans="1:16" s="38" customFormat="1" ht="81" customHeight="1" x14ac:dyDescent="0.25">
      <c r="A84" s="58" t="s">
        <v>301</v>
      </c>
      <c r="B84" s="58" t="s">
        <v>298</v>
      </c>
      <c r="C84" s="61" t="s">
        <v>96</v>
      </c>
      <c r="D84" s="60" t="s">
        <v>299</v>
      </c>
      <c r="E84" s="51">
        <f>F84+I84</f>
        <v>5689800</v>
      </c>
      <c r="F84" s="91">
        <v>5689800</v>
      </c>
      <c r="G84" s="51"/>
      <c r="H84" s="51"/>
      <c r="I84" s="51"/>
      <c r="J84" s="51">
        <f t="shared" si="20"/>
        <v>0</v>
      </c>
      <c r="K84" s="51"/>
      <c r="L84" s="51"/>
      <c r="M84" s="51"/>
      <c r="N84" s="51"/>
      <c r="O84" s="51"/>
      <c r="P84" s="52">
        <f t="shared" si="25"/>
        <v>5689800</v>
      </c>
    </row>
    <row r="85" spans="1:16" s="10" customFormat="1" ht="93" customHeight="1" x14ac:dyDescent="0.25">
      <c r="A85" s="56" t="s">
        <v>24</v>
      </c>
      <c r="B85" s="56"/>
      <c r="C85" s="56"/>
      <c r="D85" s="57" t="s">
        <v>25</v>
      </c>
      <c r="E85" s="52">
        <f>E86</f>
        <v>161503907</v>
      </c>
      <c r="F85" s="52">
        <f t="shared" ref="F85:O85" si="27">F86</f>
        <v>152820907</v>
      </c>
      <c r="G85" s="52">
        <f t="shared" si="27"/>
        <v>106724476</v>
      </c>
      <c r="H85" s="52">
        <f t="shared" si="27"/>
        <v>6796929</v>
      </c>
      <c r="I85" s="52">
        <f t="shared" si="27"/>
        <v>8683000</v>
      </c>
      <c r="J85" s="52">
        <f t="shared" si="27"/>
        <v>9794600</v>
      </c>
      <c r="K85" s="52">
        <f t="shared" si="27"/>
        <v>0</v>
      </c>
      <c r="L85" s="52">
        <f t="shared" si="27"/>
        <v>9456530</v>
      </c>
      <c r="M85" s="52">
        <f t="shared" si="27"/>
        <v>6087290</v>
      </c>
      <c r="N85" s="52">
        <f t="shared" si="27"/>
        <v>251254</v>
      </c>
      <c r="O85" s="52">
        <f t="shared" si="27"/>
        <v>338070</v>
      </c>
      <c r="P85" s="52">
        <f t="shared" si="25"/>
        <v>171298507</v>
      </c>
    </row>
    <row r="86" spans="1:16" s="10" customFormat="1" ht="83.25" customHeight="1" x14ac:dyDescent="0.25">
      <c r="A86" s="56" t="s">
        <v>26</v>
      </c>
      <c r="B86" s="56"/>
      <c r="C86" s="56"/>
      <c r="D86" s="57" t="s">
        <v>25</v>
      </c>
      <c r="E86" s="52">
        <f>SUM(E87:E95)</f>
        <v>161503907</v>
      </c>
      <c r="F86" s="52">
        <f>SUM(F87:F95)</f>
        <v>152820907</v>
      </c>
      <c r="G86" s="52">
        <f>SUM(G87:G95)</f>
        <v>106724476</v>
      </c>
      <c r="H86" s="52">
        <f>SUM(H87:H95)</f>
        <v>6796929</v>
      </c>
      <c r="I86" s="52">
        <f t="shared" ref="I86:P86" si="28">SUM(I87:I96)</f>
        <v>8683000</v>
      </c>
      <c r="J86" s="52">
        <f t="shared" si="28"/>
        <v>9794600</v>
      </c>
      <c r="K86" s="52">
        <f t="shared" si="28"/>
        <v>0</v>
      </c>
      <c r="L86" s="52">
        <f t="shared" si="28"/>
        <v>9456530</v>
      </c>
      <c r="M86" s="52">
        <f t="shared" si="28"/>
        <v>6087290</v>
      </c>
      <c r="N86" s="52">
        <f t="shared" si="28"/>
        <v>251254</v>
      </c>
      <c r="O86" s="52">
        <f t="shared" si="28"/>
        <v>338070</v>
      </c>
      <c r="P86" s="52">
        <f t="shared" si="28"/>
        <v>171298507</v>
      </c>
    </row>
    <row r="87" spans="1:16" s="38" customFormat="1" ht="144" customHeight="1" x14ac:dyDescent="0.25">
      <c r="A87" s="58" t="s">
        <v>149</v>
      </c>
      <c r="B87" s="58" t="s">
        <v>102</v>
      </c>
      <c r="C87" s="58" t="s">
        <v>46</v>
      </c>
      <c r="D87" s="60" t="s">
        <v>264</v>
      </c>
      <c r="E87" s="51">
        <f t="shared" ref="E87" si="29">F87+I87</f>
        <v>2947930</v>
      </c>
      <c r="F87" s="51">
        <v>2947930</v>
      </c>
      <c r="G87" s="51">
        <v>2242476</v>
      </c>
      <c r="H87" s="51">
        <v>81799</v>
      </c>
      <c r="I87" s="51"/>
      <c r="J87" s="51">
        <f>L87+O87</f>
        <v>0</v>
      </c>
      <c r="K87" s="51"/>
      <c r="L87" s="51"/>
      <c r="M87" s="51"/>
      <c r="N87" s="51"/>
      <c r="O87" s="51"/>
      <c r="P87" s="52">
        <f t="shared" si="25"/>
        <v>2947930</v>
      </c>
    </row>
    <row r="88" spans="1:16" s="38" customFormat="1" ht="86.25" customHeight="1" x14ac:dyDescent="0.25">
      <c r="A88" s="58" t="s">
        <v>280</v>
      </c>
      <c r="B88" s="58" t="s">
        <v>281</v>
      </c>
      <c r="C88" s="58" t="s">
        <v>111</v>
      </c>
      <c r="D88" s="86" t="s">
        <v>291</v>
      </c>
      <c r="E88" s="51">
        <f>F88+I88</f>
        <v>109068738</v>
      </c>
      <c r="F88" s="51">
        <v>109068738</v>
      </c>
      <c r="G88" s="51">
        <v>84262900</v>
      </c>
      <c r="H88" s="51">
        <v>3192160</v>
      </c>
      <c r="I88" s="51"/>
      <c r="J88" s="51">
        <f t="shared" ref="J88:J94" si="30">L88+O88</f>
        <v>8755650</v>
      </c>
      <c r="K88" s="51"/>
      <c r="L88" s="51">
        <v>8755650</v>
      </c>
      <c r="M88" s="51">
        <v>5839300</v>
      </c>
      <c r="N88" s="51">
        <v>217700</v>
      </c>
      <c r="O88" s="51">
        <v>0</v>
      </c>
      <c r="P88" s="52">
        <f t="shared" si="25"/>
        <v>117824388</v>
      </c>
    </row>
    <row r="89" spans="1:16" s="38" customFormat="1" ht="76.7" customHeight="1" x14ac:dyDescent="0.25">
      <c r="A89" s="58" t="s">
        <v>150</v>
      </c>
      <c r="B89" s="58" t="s">
        <v>151</v>
      </c>
      <c r="C89" s="58" t="s">
        <v>152</v>
      </c>
      <c r="D89" s="60" t="s">
        <v>153</v>
      </c>
      <c r="E89" s="51">
        <f t="shared" ref="E89:E90" si="31">F89+I89</f>
        <v>12898490</v>
      </c>
      <c r="F89" s="51">
        <v>12898490</v>
      </c>
      <c r="G89" s="51">
        <v>8384300</v>
      </c>
      <c r="H89" s="51">
        <v>1877190</v>
      </c>
      <c r="I89" s="51"/>
      <c r="J89" s="51">
        <f t="shared" si="30"/>
        <v>380950</v>
      </c>
      <c r="K89" s="51"/>
      <c r="L89" s="51">
        <v>292880</v>
      </c>
      <c r="M89" s="51">
        <v>147990</v>
      </c>
      <c r="N89" s="51">
        <v>11480</v>
      </c>
      <c r="O89" s="51">
        <v>88070</v>
      </c>
      <c r="P89" s="52">
        <f t="shared" si="25"/>
        <v>13279440</v>
      </c>
    </row>
    <row r="90" spans="1:16" s="38" customFormat="1" ht="126.75" customHeight="1" x14ac:dyDescent="0.25">
      <c r="A90" s="58" t="s">
        <v>154</v>
      </c>
      <c r="B90" s="58" t="s">
        <v>155</v>
      </c>
      <c r="C90" s="58" t="s">
        <v>156</v>
      </c>
      <c r="D90" s="60" t="s">
        <v>157</v>
      </c>
      <c r="E90" s="51">
        <f t="shared" si="31"/>
        <v>13604780</v>
      </c>
      <c r="F90" s="51">
        <v>13604780</v>
      </c>
      <c r="G90" s="51">
        <v>9153500</v>
      </c>
      <c r="H90" s="51">
        <v>1469680</v>
      </c>
      <c r="I90" s="51"/>
      <c r="J90" s="51">
        <f t="shared" si="30"/>
        <v>458000</v>
      </c>
      <c r="K90" s="51"/>
      <c r="L90" s="51">
        <v>408000</v>
      </c>
      <c r="M90" s="51">
        <v>100000</v>
      </c>
      <c r="N90" s="51">
        <v>22074</v>
      </c>
      <c r="O90" s="51">
        <v>50000</v>
      </c>
      <c r="P90" s="52">
        <f t="shared" si="25"/>
        <v>14062780</v>
      </c>
    </row>
    <row r="91" spans="1:16" s="38" customFormat="1" ht="76.5" customHeight="1" x14ac:dyDescent="0.25">
      <c r="A91" s="58" t="s">
        <v>158</v>
      </c>
      <c r="B91" s="58" t="s">
        <v>159</v>
      </c>
      <c r="C91" s="58" t="s">
        <v>160</v>
      </c>
      <c r="D91" s="60" t="s">
        <v>161</v>
      </c>
      <c r="E91" s="51">
        <f>F91+I91</f>
        <v>1555900</v>
      </c>
      <c r="F91" s="51">
        <v>1555900</v>
      </c>
      <c r="G91" s="51"/>
      <c r="H91" s="51"/>
      <c r="I91" s="51"/>
      <c r="J91" s="51">
        <f t="shared" si="30"/>
        <v>0</v>
      </c>
      <c r="K91" s="51"/>
      <c r="L91" s="51"/>
      <c r="M91" s="51"/>
      <c r="N91" s="51"/>
      <c r="O91" s="51"/>
      <c r="P91" s="52">
        <f t="shared" si="25"/>
        <v>1555900</v>
      </c>
    </row>
    <row r="92" spans="1:16" s="38" customFormat="1" ht="84" customHeight="1" x14ac:dyDescent="0.25">
      <c r="A92" s="58" t="s">
        <v>162</v>
      </c>
      <c r="B92" s="58" t="s">
        <v>163</v>
      </c>
      <c r="C92" s="58" t="s">
        <v>164</v>
      </c>
      <c r="D92" s="60" t="s">
        <v>165</v>
      </c>
      <c r="E92" s="51">
        <f t="shared" ref="E92:E95" si="32">F92+I92</f>
        <v>3645100</v>
      </c>
      <c r="F92" s="51">
        <v>3645100</v>
      </c>
      <c r="G92" s="51">
        <v>2681300</v>
      </c>
      <c r="H92" s="51">
        <v>151300</v>
      </c>
      <c r="I92" s="51"/>
      <c r="J92" s="51">
        <f t="shared" si="30"/>
        <v>0</v>
      </c>
      <c r="K92" s="51"/>
      <c r="L92" s="51"/>
      <c r="M92" s="51"/>
      <c r="N92" s="51"/>
      <c r="O92" s="51"/>
      <c r="P92" s="52">
        <f t="shared" si="25"/>
        <v>3645100</v>
      </c>
    </row>
    <row r="93" spans="1:16" s="38" customFormat="1" ht="65.25" customHeight="1" x14ac:dyDescent="0.25">
      <c r="A93" s="58" t="s">
        <v>166</v>
      </c>
      <c r="B93" s="58" t="s">
        <v>167</v>
      </c>
      <c r="C93" s="58" t="s">
        <v>164</v>
      </c>
      <c r="D93" s="60" t="s">
        <v>168</v>
      </c>
      <c r="E93" s="51">
        <f t="shared" si="32"/>
        <v>5011369</v>
      </c>
      <c r="F93" s="51">
        <v>5011369</v>
      </c>
      <c r="G93" s="51"/>
      <c r="H93" s="51"/>
      <c r="I93" s="51"/>
      <c r="J93" s="51">
        <f t="shared" si="30"/>
        <v>0</v>
      </c>
      <c r="K93" s="51"/>
      <c r="L93" s="51"/>
      <c r="M93" s="51"/>
      <c r="N93" s="51"/>
      <c r="O93" s="51"/>
      <c r="P93" s="52">
        <f t="shared" si="25"/>
        <v>5011369</v>
      </c>
    </row>
    <row r="94" spans="1:16" s="38" customFormat="1" ht="64.5" customHeight="1" x14ac:dyDescent="0.25">
      <c r="A94" s="58" t="s">
        <v>169</v>
      </c>
      <c r="B94" s="58" t="s">
        <v>59</v>
      </c>
      <c r="C94" s="58" t="s">
        <v>58</v>
      </c>
      <c r="D94" s="60" t="s">
        <v>60</v>
      </c>
      <c r="E94" s="51">
        <f t="shared" si="32"/>
        <v>8683000</v>
      </c>
      <c r="F94" s="51"/>
      <c r="G94" s="51"/>
      <c r="H94" s="51"/>
      <c r="I94" s="51">
        <v>8683000</v>
      </c>
      <c r="J94" s="51">
        <f t="shared" si="30"/>
        <v>0</v>
      </c>
      <c r="K94" s="51"/>
      <c r="L94" s="51"/>
      <c r="M94" s="51"/>
      <c r="N94" s="51"/>
      <c r="O94" s="51"/>
      <c r="P94" s="52">
        <f t="shared" si="25"/>
        <v>8683000</v>
      </c>
    </row>
    <row r="95" spans="1:16" s="38" customFormat="1" ht="69.75" customHeight="1" x14ac:dyDescent="0.25">
      <c r="A95" s="58" t="s">
        <v>315</v>
      </c>
      <c r="B95" s="58" t="s">
        <v>298</v>
      </c>
      <c r="C95" s="61" t="s">
        <v>96</v>
      </c>
      <c r="D95" s="60" t="s">
        <v>299</v>
      </c>
      <c r="E95" s="51">
        <f t="shared" si="32"/>
        <v>4088600</v>
      </c>
      <c r="F95" s="51">
        <v>4088600</v>
      </c>
      <c r="G95" s="51"/>
      <c r="H95" s="51">
        <v>24800</v>
      </c>
      <c r="I95" s="51"/>
      <c r="J95" s="51">
        <f t="shared" ref="J95:J96" si="33">L95+O95</f>
        <v>0</v>
      </c>
      <c r="K95" s="51"/>
      <c r="L95" s="51"/>
      <c r="M95" s="51"/>
      <c r="N95" s="51"/>
      <c r="O95" s="51"/>
      <c r="P95" s="52">
        <f t="shared" si="25"/>
        <v>4088600</v>
      </c>
    </row>
    <row r="96" spans="1:16" s="38" customFormat="1" ht="90.75" customHeight="1" x14ac:dyDescent="0.25">
      <c r="A96" s="58" t="s">
        <v>328</v>
      </c>
      <c r="B96" s="58" t="s">
        <v>200</v>
      </c>
      <c r="C96" s="61" t="s">
        <v>171</v>
      </c>
      <c r="D96" s="60" t="s">
        <v>201</v>
      </c>
      <c r="E96" s="51"/>
      <c r="F96" s="51"/>
      <c r="G96" s="51"/>
      <c r="H96" s="51"/>
      <c r="I96" s="51"/>
      <c r="J96" s="51">
        <f t="shared" si="33"/>
        <v>200000</v>
      </c>
      <c r="K96" s="51"/>
      <c r="L96" s="51"/>
      <c r="M96" s="51"/>
      <c r="N96" s="51"/>
      <c r="O96" s="51">
        <v>200000</v>
      </c>
      <c r="P96" s="52">
        <f t="shared" si="25"/>
        <v>200000</v>
      </c>
    </row>
    <row r="97" spans="1:16" s="10" customFormat="1" ht="105.75" customHeight="1" x14ac:dyDescent="0.25">
      <c r="A97" s="56" t="s">
        <v>27</v>
      </c>
      <c r="B97" s="56"/>
      <c r="C97" s="56"/>
      <c r="D97" s="57" t="s">
        <v>28</v>
      </c>
      <c r="E97" s="52">
        <f>E98</f>
        <v>54973843</v>
      </c>
      <c r="F97" s="52">
        <f t="shared" ref="F97:O97" si="34">F98</f>
        <v>54973843</v>
      </c>
      <c r="G97" s="52">
        <f t="shared" si="34"/>
        <v>30867170</v>
      </c>
      <c r="H97" s="52">
        <f t="shared" si="34"/>
        <v>5888200</v>
      </c>
      <c r="I97" s="52">
        <f t="shared" si="34"/>
        <v>0</v>
      </c>
      <c r="J97" s="52">
        <f t="shared" si="34"/>
        <v>110000</v>
      </c>
      <c r="K97" s="52">
        <f t="shared" si="34"/>
        <v>0</v>
      </c>
      <c r="L97" s="52">
        <f t="shared" si="34"/>
        <v>110000</v>
      </c>
      <c r="M97" s="52">
        <f t="shared" si="34"/>
        <v>0</v>
      </c>
      <c r="N97" s="52">
        <f t="shared" si="34"/>
        <v>0</v>
      </c>
      <c r="O97" s="52">
        <f t="shared" si="34"/>
        <v>0</v>
      </c>
      <c r="P97" s="52">
        <f t="shared" si="25"/>
        <v>55083843</v>
      </c>
    </row>
    <row r="98" spans="1:16" s="29" customFormat="1" ht="102.75" customHeight="1" x14ac:dyDescent="0.25">
      <c r="A98" s="56" t="s">
        <v>29</v>
      </c>
      <c r="B98" s="56"/>
      <c r="C98" s="56"/>
      <c r="D98" s="57" t="s">
        <v>28</v>
      </c>
      <c r="E98" s="52">
        <f t="shared" ref="E98:P98" si="35">SUM(E99:E110)</f>
        <v>54973843</v>
      </c>
      <c r="F98" s="52">
        <f t="shared" si="35"/>
        <v>54973843</v>
      </c>
      <c r="G98" s="52">
        <f t="shared" si="35"/>
        <v>30867170</v>
      </c>
      <c r="H98" s="52">
        <f t="shared" si="35"/>
        <v>5888200</v>
      </c>
      <c r="I98" s="52">
        <f t="shared" si="35"/>
        <v>0</v>
      </c>
      <c r="J98" s="52">
        <f t="shared" si="35"/>
        <v>110000</v>
      </c>
      <c r="K98" s="52">
        <f t="shared" si="35"/>
        <v>0</v>
      </c>
      <c r="L98" s="52">
        <f t="shared" si="35"/>
        <v>110000</v>
      </c>
      <c r="M98" s="52">
        <f t="shared" si="35"/>
        <v>0</v>
      </c>
      <c r="N98" s="52">
        <f t="shared" si="35"/>
        <v>0</v>
      </c>
      <c r="O98" s="52">
        <f t="shared" si="35"/>
        <v>0</v>
      </c>
      <c r="P98" s="52">
        <f t="shared" si="35"/>
        <v>55083843</v>
      </c>
    </row>
    <row r="99" spans="1:16" s="29" customFormat="1" ht="132" customHeight="1" x14ac:dyDescent="0.25">
      <c r="A99" s="58" t="s">
        <v>294</v>
      </c>
      <c r="B99" s="58" t="s">
        <v>102</v>
      </c>
      <c r="C99" s="58" t="s">
        <v>46</v>
      </c>
      <c r="D99" s="60" t="s">
        <v>264</v>
      </c>
      <c r="E99" s="51">
        <f t="shared" ref="E99" si="36">F99+I99</f>
        <v>5464134</v>
      </c>
      <c r="F99" s="51">
        <v>5464134</v>
      </c>
      <c r="G99" s="51">
        <v>4380126</v>
      </c>
      <c r="H99" s="51"/>
      <c r="I99" s="51"/>
      <c r="J99" s="51"/>
      <c r="K99" s="51"/>
      <c r="L99" s="51"/>
      <c r="M99" s="51"/>
      <c r="N99" s="51"/>
      <c r="O99" s="51"/>
      <c r="P99" s="52">
        <f t="shared" si="25"/>
        <v>5464134</v>
      </c>
    </row>
    <row r="100" spans="1:16" s="19" customFormat="1" ht="128.25" customHeight="1" x14ac:dyDescent="0.25">
      <c r="A100" s="58" t="s">
        <v>253</v>
      </c>
      <c r="B100" s="58" t="s">
        <v>254</v>
      </c>
      <c r="C100" s="58" t="s">
        <v>133</v>
      </c>
      <c r="D100" s="60" t="s">
        <v>292</v>
      </c>
      <c r="E100" s="51">
        <f t="shared" ref="E100:E110" si="37">F100+I100</f>
        <v>64160</v>
      </c>
      <c r="F100" s="51">
        <v>64160</v>
      </c>
      <c r="G100" s="51"/>
      <c r="H100" s="51"/>
      <c r="I100" s="51"/>
      <c r="J100" s="51"/>
      <c r="K100" s="51"/>
      <c r="L100" s="51"/>
      <c r="M100" s="51"/>
      <c r="N100" s="51"/>
      <c r="O100" s="51"/>
      <c r="P100" s="52">
        <f t="shared" si="25"/>
        <v>64160</v>
      </c>
    </row>
    <row r="101" spans="1:16" s="19" customFormat="1" ht="69.75" customHeight="1" x14ac:dyDescent="0.25">
      <c r="A101" s="58" t="s">
        <v>174</v>
      </c>
      <c r="B101" s="58" t="s">
        <v>175</v>
      </c>
      <c r="C101" s="58" t="s">
        <v>133</v>
      </c>
      <c r="D101" s="60" t="s">
        <v>176</v>
      </c>
      <c r="E101" s="51">
        <f t="shared" si="37"/>
        <v>274200</v>
      </c>
      <c r="F101" s="51">
        <v>274200</v>
      </c>
      <c r="G101" s="51"/>
      <c r="H101" s="51"/>
      <c r="I101" s="51"/>
      <c r="J101" s="51">
        <f t="shared" ref="J101:J103" si="38">L101+O101</f>
        <v>0</v>
      </c>
      <c r="K101" s="51"/>
      <c r="L101" s="51"/>
      <c r="M101" s="51"/>
      <c r="N101" s="51"/>
      <c r="O101" s="51"/>
      <c r="P101" s="52">
        <f t="shared" si="25"/>
        <v>274200</v>
      </c>
    </row>
    <row r="102" spans="1:16" s="19" customFormat="1" ht="157.5" customHeight="1" x14ac:dyDescent="0.25">
      <c r="A102" s="58" t="s">
        <v>177</v>
      </c>
      <c r="B102" s="58" t="s">
        <v>178</v>
      </c>
      <c r="C102" s="58" t="s">
        <v>133</v>
      </c>
      <c r="D102" s="60" t="s">
        <v>179</v>
      </c>
      <c r="E102" s="51">
        <f t="shared" si="37"/>
        <v>611168</v>
      </c>
      <c r="F102" s="51">
        <v>611168</v>
      </c>
      <c r="G102" s="51"/>
      <c r="H102" s="51"/>
      <c r="I102" s="51"/>
      <c r="J102" s="51">
        <f t="shared" si="38"/>
        <v>0</v>
      </c>
      <c r="K102" s="51"/>
      <c r="L102" s="51"/>
      <c r="M102" s="51"/>
      <c r="N102" s="51"/>
      <c r="O102" s="51"/>
      <c r="P102" s="52">
        <f t="shared" si="25"/>
        <v>611168</v>
      </c>
    </row>
    <row r="103" spans="1:16" s="19" customFormat="1" ht="139.5" x14ac:dyDescent="0.25">
      <c r="A103" s="58" t="s">
        <v>180</v>
      </c>
      <c r="B103" s="58" t="s">
        <v>181</v>
      </c>
      <c r="C103" s="58" t="s">
        <v>133</v>
      </c>
      <c r="D103" s="60" t="s">
        <v>345</v>
      </c>
      <c r="E103" s="51">
        <f t="shared" si="37"/>
        <v>20916251</v>
      </c>
      <c r="F103" s="51">
        <v>20916251</v>
      </c>
      <c r="G103" s="51">
        <v>13086254</v>
      </c>
      <c r="H103" s="51">
        <v>3345068</v>
      </c>
      <c r="I103" s="51"/>
      <c r="J103" s="51">
        <f t="shared" si="38"/>
        <v>0</v>
      </c>
      <c r="K103" s="51"/>
      <c r="L103" s="51"/>
      <c r="M103" s="51"/>
      <c r="N103" s="51"/>
      <c r="O103" s="51"/>
      <c r="P103" s="52">
        <f t="shared" si="25"/>
        <v>20916251</v>
      </c>
    </row>
    <row r="104" spans="1:16" s="19" customFormat="1" ht="145.5" customHeight="1" x14ac:dyDescent="0.25">
      <c r="A104" s="58" t="s">
        <v>182</v>
      </c>
      <c r="B104" s="58" t="s">
        <v>183</v>
      </c>
      <c r="C104" s="58" t="s">
        <v>133</v>
      </c>
      <c r="D104" s="60" t="s">
        <v>346</v>
      </c>
      <c r="E104" s="51">
        <f t="shared" si="37"/>
        <v>3428313</v>
      </c>
      <c r="F104" s="51">
        <v>3428313</v>
      </c>
      <c r="G104" s="51">
        <v>2119792</v>
      </c>
      <c r="H104" s="51">
        <v>511353</v>
      </c>
      <c r="I104" s="51"/>
      <c r="J104" s="51">
        <f>L104+O104</f>
        <v>0</v>
      </c>
      <c r="K104" s="51"/>
      <c r="L104" s="51"/>
      <c r="M104" s="51"/>
      <c r="N104" s="51"/>
      <c r="O104" s="51"/>
      <c r="P104" s="52">
        <f t="shared" si="25"/>
        <v>3428313</v>
      </c>
    </row>
    <row r="105" spans="1:16" s="19" customFormat="1" ht="95.25" customHeight="1" x14ac:dyDescent="0.25">
      <c r="A105" s="58" t="s">
        <v>184</v>
      </c>
      <c r="B105" s="58" t="s">
        <v>185</v>
      </c>
      <c r="C105" s="58" t="s">
        <v>118</v>
      </c>
      <c r="D105" s="60" t="s">
        <v>186</v>
      </c>
      <c r="E105" s="51">
        <f t="shared" si="37"/>
        <v>1915060</v>
      </c>
      <c r="F105" s="51">
        <v>1915060</v>
      </c>
      <c r="G105" s="51"/>
      <c r="H105" s="51"/>
      <c r="I105" s="51"/>
      <c r="J105" s="51">
        <f t="shared" ref="J105:J106" si="39">+L105+O105</f>
        <v>0</v>
      </c>
      <c r="K105" s="51"/>
      <c r="L105" s="51"/>
      <c r="M105" s="51"/>
      <c r="N105" s="51"/>
      <c r="O105" s="51"/>
      <c r="P105" s="52">
        <f t="shared" si="25"/>
        <v>1915060</v>
      </c>
    </row>
    <row r="106" spans="1:16" s="19" customFormat="1" ht="120.75" customHeight="1" x14ac:dyDescent="0.25">
      <c r="A106" s="58" t="s">
        <v>187</v>
      </c>
      <c r="B106" s="58" t="s">
        <v>188</v>
      </c>
      <c r="C106" s="58" t="s">
        <v>118</v>
      </c>
      <c r="D106" s="60" t="s">
        <v>189</v>
      </c>
      <c r="E106" s="51">
        <f t="shared" si="37"/>
        <v>2458600</v>
      </c>
      <c r="F106" s="51">
        <v>2458600</v>
      </c>
      <c r="G106" s="51"/>
      <c r="H106" s="51"/>
      <c r="I106" s="51"/>
      <c r="J106" s="51">
        <f t="shared" si="39"/>
        <v>0</v>
      </c>
      <c r="K106" s="51"/>
      <c r="L106" s="51"/>
      <c r="M106" s="51"/>
      <c r="N106" s="51"/>
      <c r="O106" s="51"/>
      <c r="P106" s="52">
        <f t="shared" si="25"/>
        <v>2458600</v>
      </c>
    </row>
    <row r="107" spans="1:16" s="19" customFormat="1" ht="120" customHeight="1" x14ac:dyDescent="0.25">
      <c r="A107" s="58" t="s">
        <v>190</v>
      </c>
      <c r="B107" s="58" t="s">
        <v>191</v>
      </c>
      <c r="C107" s="58" t="s">
        <v>118</v>
      </c>
      <c r="D107" s="60" t="s">
        <v>192</v>
      </c>
      <c r="E107" s="51">
        <f t="shared" si="37"/>
        <v>770160</v>
      </c>
      <c r="F107" s="51">
        <v>770160</v>
      </c>
      <c r="G107" s="51"/>
      <c r="H107" s="51"/>
      <c r="I107" s="51"/>
      <c r="J107" s="51"/>
      <c r="K107" s="51"/>
      <c r="L107" s="51"/>
      <c r="M107" s="51"/>
      <c r="N107" s="51"/>
      <c r="O107" s="51"/>
      <c r="P107" s="52">
        <f t="shared" si="25"/>
        <v>770160</v>
      </c>
    </row>
    <row r="108" spans="1:16" s="19" customFormat="1" ht="139.5" x14ac:dyDescent="0.25">
      <c r="A108" s="58" t="s">
        <v>193</v>
      </c>
      <c r="B108" s="58" t="s">
        <v>117</v>
      </c>
      <c r="C108" s="58" t="s">
        <v>118</v>
      </c>
      <c r="D108" s="60" t="s">
        <v>343</v>
      </c>
      <c r="E108" s="51">
        <f t="shared" si="37"/>
        <v>18251957</v>
      </c>
      <c r="F108" s="51">
        <v>18251957</v>
      </c>
      <c r="G108" s="51">
        <v>11280998</v>
      </c>
      <c r="H108" s="51">
        <v>2031779</v>
      </c>
      <c r="I108" s="51"/>
      <c r="J108" s="51">
        <f t="shared" ref="J108" si="40">L108+O108</f>
        <v>0</v>
      </c>
      <c r="K108" s="51"/>
      <c r="L108" s="51"/>
      <c r="M108" s="51"/>
      <c r="N108" s="51"/>
      <c r="O108" s="51"/>
      <c r="P108" s="52">
        <f t="shared" si="25"/>
        <v>18251957</v>
      </c>
    </row>
    <row r="109" spans="1:16" s="19" customFormat="1" ht="186" x14ac:dyDescent="0.25">
      <c r="A109" s="58" t="s">
        <v>194</v>
      </c>
      <c r="B109" s="58" t="s">
        <v>195</v>
      </c>
      <c r="C109" s="58" t="s">
        <v>118</v>
      </c>
      <c r="D109" s="60" t="s">
        <v>293</v>
      </c>
      <c r="E109" s="51">
        <f>F109+I109</f>
        <v>819840</v>
      </c>
      <c r="F109" s="51">
        <v>819840</v>
      </c>
      <c r="G109" s="51"/>
      <c r="H109" s="51"/>
      <c r="I109" s="51"/>
      <c r="J109" s="51">
        <f>L109+O109</f>
        <v>0</v>
      </c>
      <c r="K109" s="51"/>
      <c r="L109" s="51"/>
      <c r="M109" s="51"/>
      <c r="N109" s="51"/>
      <c r="O109" s="51"/>
      <c r="P109" s="52">
        <f>+E109+J109</f>
        <v>819840</v>
      </c>
    </row>
    <row r="110" spans="1:16" s="19" customFormat="1" ht="192.75" customHeight="1" x14ac:dyDescent="0.25">
      <c r="A110" s="58" t="s">
        <v>396</v>
      </c>
      <c r="B110" s="58" t="s">
        <v>200</v>
      </c>
      <c r="C110" s="58" t="s">
        <v>171</v>
      </c>
      <c r="D110" s="60" t="s">
        <v>201</v>
      </c>
      <c r="E110" s="51">
        <f t="shared" si="37"/>
        <v>0</v>
      </c>
      <c r="F110" s="51"/>
      <c r="G110" s="51"/>
      <c r="H110" s="51"/>
      <c r="I110" s="51"/>
      <c r="J110" s="51">
        <f>L110+O110</f>
        <v>110000</v>
      </c>
      <c r="K110" s="51"/>
      <c r="L110" s="51">
        <v>110000</v>
      </c>
      <c r="M110" s="51"/>
      <c r="N110" s="51"/>
      <c r="O110" s="51"/>
      <c r="P110" s="52">
        <f t="shared" si="25"/>
        <v>110000</v>
      </c>
    </row>
    <row r="111" spans="1:16" s="10" customFormat="1" ht="111.75" customHeight="1" x14ac:dyDescent="0.25">
      <c r="A111" s="56" t="s">
        <v>30</v>
      </c>
      <c r="B111" s="56"/>
      <c r="C111" s="56"/>
      <c r="D111" s="57" t="s">
        <v>31</v>
      </c>
      <c r="E111" s="52">
        <f>E112</f>
        <v>23899648</v>
      </c>
      <c r="F111" s="52">
        <f t="shared" ref="F111:O111" si="41">F112</f>
        <v>20410448</v>
      </c>
      <c r="G111" s="52">
        <f t="shared" si="41"/>
        <v>6285435</v>
      </c>
      <c r="H111" s="52">
        <f t="shared" si="41"/>
        <v>36328</v>
      </c>
      <c r="I111" s="52">
        <f t="shared" si="41"/>
        <v>3489200</v>
      </c>
      <c r="J111" s="52">
        <f>J112</f>
        <v>9552660</v>
      </c>
      <c r="K111" s="52">
        <f t="shared" ref="K111:L111" si="42">K112</f>
        <v>8734660</v>
      </c>
      <c r="L111" s="52">
        <f t="shared" si="42"/>
        <v>818000</v>
      </c>
      <c r="M111" s="52">
        <f t="shared" si="41"/>
        <v>0</v>
      </c>
      <c r="N111" s="52">
        <f t="shared" si="41"/>
        <v>0</v>
      </c>
      <c r="O111" s="52">
        <f t="shared" si="41"/>
        <v>8734660</v>
      </c>
      <c r="P111" s="52">
        <f t="shared" si="25"/>
        <v>33452308</v>
      </c>
    </row>
    <row r="112" spans="1:16" s="10" customFormat="1" ht="110.25" customHeight="1" x14ac:dyDescent="0.25">
      <c r="A112" s="56" t="s">
        <v>32</v>
      </c>
      <c r="B112" s="56"/>
      <c r="C112" s="56"/>
      <c r="D112" s="57" t="s">
        <v>31</v>
      </c>
      <c r="E112" s="52">
        <f t="shared" ref="E112:O112" si="43">SUM(E113:E119)</f>
        <v>23899648</v>
      </c>
      <c r="F112" s="52">
        <f t="shared" si="43"/>
        <v>20410448</v>
      </c>
      <c r="G112" s="52">
        <f t="shared" si="43"/>
        <v>6285435</v>
      </c>
      <c r="H112" s="52">
        <f t="shared" si="43"/>
        <v>36328</v>
      </c>
      <c r="I112" s="52">
        <f t="shared" si="43"/>
        <v>3489200</v>
      </c>
      <c r="J112" s="52">
        <f t="shared" si="43"/>
        <v>9552660</v>
      </c>
      <c r="K112" s="52">
        <f t="shared" si="43"/>
        <v>8734660</v>
      </c>
      <c r="L112" s="52">
        <f t="shared" si="43"/>
        <v>818000</v>
      </c>
      <c r="M112" s="52">
        <f t="shared" si="43"/>
        <v>0</v>
      </c>
      <c r="N112" s="52">
        <f t="shared" si="43"/>
        <v>0</v>
      </c>
      <c r="O112" s="52">
        <f t="shared" si="43"/>
        <v>8734660</v>
      </c>
      <c r="P112" s="52">
        <f>+E112+J112</f>
        <v>33452308</v>
      </c>
    </row>
    <row r="113" spans="1:16" s="38" customFormat="1" ht="123" customHeight="1" x14ac:dyDescent="0.25">
      <c r="A113" s="58" t="s">
        <v>196</v>
      </c>
      <c r="B113" s="58" t="s">
        <v>102</v>
      </c>
      <c r="C113" s="58" t="s">
        <v>46</v>
      </c>
      <c r="D113" s="60" t="s">
        <v>264</v>
      </c>
      <c r="E113" s="51">
        <f t="shared" ref="E113:E114" si="44">F113+I113</f>
        <v>7115199</v>
      </c>
      <c r="F113" s="51">
        <v>7115199</v>
      </c>
      <c r="G113" s="51">
        <v>5600569</v>
      </c>
      <c r="H113" s="51"/>
      <c r="I113" s="51"/>
      <c r="J113" s="52">
        <f t="shared" ref="J113:J118" si="45">K113</f>
        <v>0</v>
      </c>
      <c r="K113" s="51"/>
      <c r="L113" s="51"/>
      <c r="M113" s="51"/>
      <c r="N113" s="51"/>
      <c r="O113" s="51"/>
      <c r="P113" s="52">
        <f t="shared" si="25"/>
        <v>7115199</v>
      </c>
    </row>
    <row r="114" spans="1:16" s="38" customFormat="1" ht="66" customHeight="1" x14ac:dyDescent="0.25">
      <c r="A114" s="58" t="s">
        <v>236</v>
      </c>
      <c r="B114" s="58" t="s">
        <v>235</v>
      </c>
      <c r="C114" s="58" t="s">
        <v>58</v>
      </c>
      <c r="D114" s="60" t="s">
        <v>237</v>
      </c>
      <c r="E114" s="51">
        <f t="shared" si="44"/>
        <v>500000</v>
      </c>
      <c r="F114" s="51"/>
      <c r="G114" s="51"/>
      <c r="H114" s="51"/>
      <c r="I114" s="51">
        <v>500000</v>
      </c>
      <c r="J114" s="52">
        <f t="shared" si="45"/>
        <v>0</v>
      </c>
      <c r="K114" s="51"/>
      <c r="L114" s="51"/>
      <c r="M114" s="51"/>
      <c r="N114" s="51"/>
      <c r="O114" s="51"/>
      <c r="P114" s="52">
        <f t="shared" si="25"/>
        <v>500000</v>
      </c>
    </row>
    <row r="115" spans="1:16" s="38" customFormat="1" ht="122.25" customHeight="1" x14ac:dyDescent="0.25">
      <c r="A115" s="58" t="s">
        <v>287</v>
      </c>
      <c r="B115" s="58" t="s">
        <v>400</v>
      </c>
      <c r="C115" s="58" t="s">
        <v>58</v>
      </c>
      <c r="D115" s="60" t="s">
        <v>288</v>
      </c>
      <c r="E115" s="51">
        <f>F115</f>
        <v>268299</v>
      </c>
      <c r="F115" s="51">
        <v>268299</v>
      </c>
      <c r="G115" s="51"/>
      <c r="H115" s="51"/>
      <c r="I115" s="51"/>
      <c r="J115" s="52">
        <f t="shared" si="45"/>
        <v>0</v>
      </c>
      <c r="K115" s="51"/>
      <c r="L115" s="51"/>
      <c r="M115" s="51"/>
      <c r="N115" s="51"/>
      <c r="O115" s="51"/>
      <c r="P115" s="52">
        <f t="shared" si="25"/>
        <v>268299</v>
      </c>
    </row>
    <row r="116" spans="1:16" s="38" customFormat="1" ht="57" customHeight="1" x14ac:dyDescent="0.25">
      <c r="A116" s="58" t="s">
        <v>197</v>
      </c>
      <c r="B116" s="58" t="s">
        <v>59</v>
      </c>
      <c r="C116" s="58" t="s">
        <v>58</v>
      </c>
      <c r="D116" s="60" t="s">
        <v>60</v>
      </c>
      <c r="E116" s="51">
        <f>F116+I116</f>
        <v>13280000</v>
      </c>
      <c r="F116" s="51">
        <v>12100000</v>
      </c>
      <c r="G116" s="51"/>
      <c r="H116" s="51"/>
      <c r="I116" s="51">
        <v>1180000</v>
      </c>
      <c r="J116" s="52">
        <f t="shared" si="45"/>
        <v>0</v>
      </c>
      <c r="K116" s="51"/>
      <c r="L116" s="51"/>
      <c r="M116" s="51"/>
      <c r="N116" s="51"/>
      <c r="O116" s="51"/>
      <c r="P116" s="52">
        <f t="shared" si="25"/>
        <v>13280000</v>
      </c>
    </row>
    <row r="117" spans="1:16" s="38" customFormat="1" ht="93" customHeight="1" x14ac:dyDescent="0.25">
      <c r="A117" s="58" t="s">
        <v>198</v>
      </c>
      <c r="B117" s="58" t="s">
        <v>124</v>
      </c>
      <c r="C117" s="58" t="s">
        <v>125</v>
      </c>
      <c r="D117" s="60" t="s">
        <v>126</v>
      </c>
      <c r="E117" s="51">
        <f t="shared" ref="E117" si="46">F117+I117</f>
        <v>2736150</v>
      </c>
      <c r="F117" s="51">
        <f>30000+896950</f>
        <v>926950</v>
      </c>
      <c r="G117" s="51">
        <v>684866</v>
      </c>
      <c r="H117" s="51">
        <v>36328</v>
      </c>
      <c r="I117" s="51">
        <f>1609200+200000</f>
        <v>1809200</v>
      </c>
      <c r="J117" s="52">
        <f t="shared" si="45"/>
        <v>0</v>
      </c>
      <c r="K117" s="51"/>
      <c r="L117" s="51"/>
      <c r="M117" s="51"/>
      <c r="N117" s="51"/>
      <c r="O117" s="51"/>
      <c r="P117" s="52">
        <f>E117+J117</f>
        <v>2736150</v>
      </c>
    </row>
    <row r="118" spans="1:16" s="38" customFormat="1" ht="190.5" customHeight="1" x14ac:dyDescent="0.25">
      <c r="A118" s="58" t="s">
        <v>394</v>
      </c>
      <c r="B118" s="58" t="s">
        <v>334</v>
      </c>
      <c r="C118" s="58" t="s">
        <v>125</v>
      </c>
      <c r="D118" s="60" t="s">
        <v>395</v>
      </c>
      <c r="E118" s="51"/>
      <c r="F118" s="51"/>
      <c r="G118" s="51"/>
      <c r="H118" s="51"/>
      <c r="I118" s="51"/>
      <c r="J118" s="51">
        <f t="shared" si="45"/>
        <v>8734660</v>
      </c>
      <c r="K118" s="51">
        <v>8734660</v>
      </c>
      <c r="L118" s="51"/>
      <c r="M118" s="51"/>
      <c r="N118" s="51"/>
      <c r="O118" s="51">
        <v>8734660</v>
      </c>
      <c r="P118" s="52">
        <f>E118+J118</f>
        <v>8734660</v>
      </c>
    </row>
    <row r="119" spans="1:16" s="38" customFormat="1" ht="82.5" customHeight="1" x14ac:dyDescent="0.25">
      <c r="A119" s="58" t="s">
        <v>199</v>
      </c>
      <c r="B119" s="58" t="s">
        <v>200</v>
      </c>
      <c r="C119" s="58" t="s">
        <v>171</v>
      </c>
      <c r="D119" s="60" t="s">
        <v>201</v>
      </c>
      <c r="E119" s="51">
        <f t="shared" ref="E119" si="47">F119+I119</f>
        <v>0</v>
      </c>
      <c r="F119" s="51"/>
      <c r="G119" s="51"/>
      <c r="H119" s="51"/>
      <c r="I119" s="51"/>
      <c r="J119" s="51">
        <f>K119+L119</f>
        <v>818000</v>
      </c>
      <c r="K119" s="51"/>
      <c r="L119" s="51">
        <v>818000</v>
      </c>
      <c r="M119" s="51"/>
      <c r="N119" s="51"/>
      <c r="O119" s="51"/>
      <c r="P119" s="52">
        <f t="shared" si="25"/>
        <v>818000</v>
      </c>
    </row>
    <row r="120" spans="1:16" s="10" customFormat="1" ht="140.25" customHeight="1" x14ac:dyDescent="0.25">
      <c r="A120" s="56" t="s">
        <v>33</v>
      </c>
      <c r="B120" s="56"/>
      <c r="C120" s="56"/>
      <c r="D120" s="57" t="s">
        <v>34</v>
      </c>
      <c r="E120" s="52">
        <f>E121</f>
        <v>392799767</v>
      </c>
      <c r="F120" s="52">
        <f t="shared" ref="F120:O120" si="48">F121</f>
        <v>10562238</v>
      </c>
      <c r="G120" s="52">
        <f t="shared" si="48"/>
        <v>5863540</v>
      </c>
      <c r="H120" s="52">
        <f t="shared" si="48"/>
        <v>456380</v>
      </c>
      <c r="I120" s="52">
        <f t="shared" si="48"/>
        <v>382237529</v>
      </c>
      <c r="J120" s="52">
        <f t="shared" si="48"/>
        <v>209127148</v>
      </c>
      <c r="K120" s="52">
        <f t="shared" si="48"/>
        <v>208171182</v>
      </c>
      <c r="L120" s="52">
        <f t="shared" si="48"/>
        <v>835966</v>
      </c>
      <c r="M120" s="52">
        <f t="shared" si="48"/>
        <v>0</v>
      </c>
      <c r="N120" s="52">
        <f t="shared" si="48"/>
        <v>0</v>
      </c>
      <c r="O120" s="52">
        <f t="shared" si="48"/>
        <v>208291182</v>
      </c>
      <c r="P120" s="52">
        <f t="shared" si="25"/>
        <v>601926915</v>
      </c>
    </row>
    <row r="121" spans="1:16" s="10" customFormat="1" ht="137.25" customHeight="1" x14ac:dyDescent="0.25">
      <c r="A121" s="56" t="s">
        <v>35</v>
      </c>
      <c r="B121" s="56"/>
      <c r="C121" s="56"/>
      <c r="D121" s="57" t="s">
        <v>34</v>
      </c>
      <c r="E121" s="52">
        <f>SUM(E122:E133)</f>
        <v>392799767</v>
      </c>
      <c r="F121" s="52">
        <f t="shared" ref="F121:P121" si="49">SUM(F122:F133)</f>
        <v>10562238</v>
      </c>
      <c r="G121" s="52">
        <f t="shared" si="49"/>
        <v>5863540</v>
      </c>
      <c r="H121" s="52">
        <f t="shared" si="49"/>
        <v>456380</v>
      </c>
      <c r="I121" s="52">
        <f t="shared" si="49"/>
        <v>382237529</v>
      </c>
      <c r="J121" s="52">
        <f>SUM(J122:J133)</f>
        <v>209127148</v>
      </c>
      <c r="K121" s="52">
        <f t="shared" si="49"/>
        <v>208171182</v>
      </c>
      <c r="L121" s="52">
        <f t="shared" si="49"/>
        <v>835966</v>
      </c>
      <c r="M121" s="52">
        <f t="shared" si="49"/>
        <v>0</v>
      </c>
      <c r="N121" s="52">
        <f t="shared" si="49"/>
        <v>0</v>
      </c>
      <c r="O121" s="52">
        <f t="shared" si="49"/>
        <v>208291182</v>
      </c>
      <c r="P121" s="52">
        <f t="shared" si="49"/>
        <v>601926915</v>
      </c>
    </row>
    <row r="122" spans="1:16" s="38" customFormat="1" ht="174" customHeight="1" x14ac:dyDescent="0.25">
      <c r="A122" s="58" t="s">
        <v>202</v>
      </c>
      <c r="B122" s="58" t="s">
        <v>102</v>
      </c>
      <c r="C122" s="58" t="s">
        <v>46</v>
      </c>
      <c r="D122" s="60" t="s">
        <v>264</v>
      </c>
      <c r="E122" s="51">
        <f t="shared" ref="E122" si="50">F122+I122</f>
        <v>6513520</v>
      </c>
      <c r="F122" s="51">
        <v>6513520</v>
      </c>
      <c r="G122" s="51">
        <v>5199947</v>
      </c>
      <c r="H122" s="51"/>
      <c r="I122" s="51"/>
      <c r="J122" s="51">
        <f>L122+O122</f>
        <v>0</v>
      </c>
      <c r="K122" s="51"/>
      <c r="L122" s="51"/>
      <c r="M122" s="51"/>
      <c r="N122" s="51"/>
      <c r="O122" s="51"/>
      <c r="P122" s="52">
        <f t="shared" si="25"/>
        <v>6513520</v>
      </c>
    </row>
    <row r="123" spans="1:16" s="38" customFormat="1" ht="114.75" customHeight="1" x14ac:dyDescent="0.25">
      <c r="A123" s="58" t="s">
        <v>203</v>
      </c>
      <c r="B123" s="58" t="s">
        <v>204</v>
      </c>
      <c r="C123" s="58" t="s">
        <v>58</v>
      </c>
      <c r="D123" s="60" t="s">
        <v>205</v>
      </c>
      <c r="E123" s="51">
        <f t="shared" ref="E123:E132" si="51">F123+I123</f>
        <v>188035146</v>
      </c>
      <c r="F123" s="51"/>
      <c r="G123" s="51"/>
      <c r="H123" s="51"/>
      <c r="I123" s="51">
        <v>188035146</v>
      </c>
      <c r="J123" s="51">
        <f>+L123+O123</f>
        <v>0</v>
      </c>
      <c r="K123" s="51"/>
      <c r="L123" s="51"/>
      <c r="M123" s="51"/>
      <c r="N123" s="51"/>
      <c r="O123" s="51"/>
      <c r="P123" s="52">
        <f t="shared" si="25"/>
        <v>188035146</v>
      </c>
    </row>
    <row r="124" spans="1:16" s="38" customFormat="1" ht="99.75" customHeight="1" x14ac:dyDescent="0.25">
      <c r="A124" s="58" t="s">
        <v>319</v>
      </c>
      <c r="B124" s="58" t="s">
        <v>320</v>
      </c>
      <c r="C124" s="58" t="s">
        <v>58</v>
      </c>
      <c r="D124" s="60" t="s">
        <v>321</v>
      </c>
      <c r="E124" s="51">
        <f t="shared" si="51"/>
        <v>52596000</v>
      </c>
      <c r="F124" s="51"/>
      <c r="G124" s="51"/>
      <c r="H124" s="51"/>
      <c r="I124" s="51">
        <v>52596000</v>
      </c>
      <c r="J124" s="51"/>
      <c r="K124" s="51"/>
      <c r="L124" s="51"/>
      <c r="M124" s="51"/>
      <c r="N124" s="51"/>
      <c r="O124" s="51"/>
      <c r="P124" s="52">
        <f t="shared" si="25"/>
        <v>52596000</v>
      </c>
    </row>
    <row r="125" spans="1:16" s="38" customFormat="1" ht="69.75" customHeight="1" x14ac:dyDescent="0.25">
      <c r="A125" s="58" t="s">
        <v>206</v>
      </c>
      <c r="B125" s="58" t="s">
        <v>59</v>
      </c>
      <c r="C125" s="58" t="s">
        <v>58</v>
      </c>
      <c r="D125" s="60" t="s">
        <v>60</v>
      </c>
      <c r="E125" s="51">
        <f t="shared" si="51"/>
        <v>139912631</v>
      </c>
      <c r="F125" s="51">
        <v>424920</v>
      </c>
      <c r="G125" s="51"/>
      <c r="H125" s="51">
        <v>424920</v>
      </c>
      <c r="I125" s="51">
        <v>139487711</v>
      </c>
      <c r="J125" s="51">
        <f t="shared" ref="J125:J129" si="52">L125+O125</f>
        <v>0</v>
      </c>
      <c r="K125" s="51"/>
      <c r="L125" s="51"/>
      <c r="M125" s="51"/>
      <c r="N125" s="51"/>
      <c r="O125" s="51"/>
      <c r="P125" s="52">
        <f t="shared" ref="P125:P165" si="53">+E125+J125</f>
        <v>139912631</v>
      </c>
    </row>
    <row r="126" spans="1:16" s="38" customFormat="1" ht="72.75" customHeight="1" x14ac:dyDescent="0.25">
      <c r="A126" s="58" t="s">
        <v>207</v>
      </c>
      <c r="B126" s="58" t="s">
        <v>124</v>
      </c>
      <c r="C126" s="58" t="s">
        <v>125</v>
      </c>
      <c r="D126" s="60" t="s">
        <v>126</v>
      </c>
      <c r="E126" s="51">
        <f t="shared" si="51"/>
        <v>2971584</v>
      </c>
      <c r="F126" s="51">
        <v>852912</v>
      </c>
      <c r="G126" s="51">
        <v>663593</v>
      </c>
      <c r="H126" s="51">
        <v>31460</v>
      </c>
      <c r="I126" s="51">
        <v>2118672</v>
      </c>
      <c r="J126" s="51">
        <f t="shared" si="52"/>
        <v>0</v>
      </c>
      <c r="K126" s="51"/>
      <c r="L126" s="51"/>
      <c r="M126" s="51"/>
      <c r="N126" s="51"/>
      <c r="O126" s="51"/>
      <c r="P126" s="52">
        <f t="shared" si="53"/>
        <v>2971584</v>
      </c>
    </row>
    <row r="127" spans="1:16" s="38" customFormat="1" ht="249" customHeight="1" x14ac:dyDescent="0.25">
      <c r="A127" s="58" t="s">
        <v>333</v>
      </c>
      <c r="B127" s="58" t="s">
        <v>334</v>
      </c>
      <c r="C127" s="58" t="s">
        <v>125</v>
      </c>
      <c r="D127" s="60" t="s">
        <v>392</v>
      </c>
      <c r="E127" s="51"/>
      <c r="F127" s="51"/>
      <c r="G127" s="51"/>
      <c r="H127" s="51"/>
      <c r="I127" s="51"/>
      <c r="J127" s="51">
        <v>104246060</v>
      </c>
      <c r="K127" s="51">
        <v>104246060</v>
      </c>
      <c r="L127" s="51"/>
      <c r="M127" s="51"/>
      <c r="N127" s="51"/>
      <c r="O127" s="51">
        <v>104246060</v>
      </c>
      <c r="P127" s="52">
        <f t="shared" si="53"/>
        <v>104246060</v>
      </c>
    </row>
    <row r="128" spans="1:16" s="38" customFormat="1" ht="94.7" customHeight="1" x14ac:dyDescent="0.25">
      <c r="A128" s="58" t="s">
        <v>242</v>
      </c>
      <c r="B128" s="58" t="s">
        <v>229</v>
      </c>
      <c r="C128" s="58" t="s">
        <v>67</v>
      </c>
      <c r="D128" s="60" t="s">
        <v>258</v>
      </c>
      <c r="E128" s="51">
        <f t="shared" si="51"/>
        <v>0</v>
      </c>
      <c r="F128" s="51"/>
      <c r="G128" s="51"/>
      <c r="H128" s="51"/>
      <c r="I128" s="51"/>
      <c r="J128" s="51">
        <f>+K128</f>
        <v>103925122</v>
      </c>
      <c r="K128" s="51">
        <v>103925122</v>
      </c>
      <c r="L128" s="51"/>
      <c r="M128" s="51"/>
      <c r="N128" s="51"/>
      <c r="O128" s="51">
        <v>103925122</v>
      </c>
      <c r="P128" s="52">
        <f t="shared" si="53"/>
        <v>103925122</v>
      </c>
    </row>
    <row r="129" spans="1:16" s="38" customFormat="1" ht="379.5" customHeight="1" x14ac:dyDescent="0.25">
      <c r="A129" s="58" t="s">
        <v>322</v>
      </c>
      <c r="B129" s="58" t="s">
        <v>210</v>
      </c>
      <c r="C129" s="58" t="s">
        <v>67</v>
      </c>
      <c r="D129" s="60" t="s">
        <v>314</v>
      </c>
      <c r="E129" s="51"/>
      <c r="F129" s="51"/>
      <c r="G129" s="51"/>
      <c r="H129" s="51"/>
      <c r="I129" s="51"/>
      <c r="J129" s="51">
        <f t="shared" si="52"/>
        <v>120000</v>
      </c>
      <c r="K129" s="51"/>
      <c r="L129" s="51"/>
      <c r="M129" s="51"/>
      <c r="N129" s="51"/>
      <c r="O129" s="51">
        <v>120000</v>
      </c>
      <c r="P129" s="52">
        <f t="shared" si="53"/>
        <v>120000</v>
      </c>
    </row>
    <row r="130" spans="1:16" s="38" customFormat="1" ht="81" customHeight="1" x14ac:dyDescent="0.25">
      <c r="A130" s="58" t="s">
        <v>213</v>
      </c>
      <c r="B130" s="58" t="s">
        <v>214</v>
      </c>
      <c r="C130" s="58" t="s">
        <v>215</v>
      </c>
      <c r="D130" s="60" t="s">
        <v>216</v>
      </c>
      <c r="E130" s="51">
        <f>F130+I130</f>
        <v>1806000</v>
      </c>
      <c r="F130" s="51">
        <v>1806000</v>
      </c>
      <c r="G130" s="51"/>
      <c r="H130" s="51"/>
      <c r="I130" s="51"/>
      <c r="J130" s="51">
        <f t="shared" ref="J130:J131" si="54">L130+O130</f>
        <v>0</v>
      </c>
      <c r="K130" s="51"/>
      <c r="L130" s="51"/>
      <c r="M130" s="51"/>
      <c r="N130" s="51"/>
      <c r="O130" s="51"/>
      <c r="P130" s="52">
        <f t="shared" si="53"/>
        <v>1806000</v>
      </c>
    </row>
    <row r="131" spans="1:16" s="38" customFormat="1" ht="65.25" customHeight="1" x14ac:dyDescent="0.25">
      <c r="A131" s="58" t="s">
        <v>217</v>
      </c>
      <c r="B131" s="58" t="s">
        <v>218</v>
      </c>
      <c r="C131" s="58" t="s">
        <v>219</v>
      </c>
      <c r="D131" s="60" t="s">
        <v>220</v>
      </c>
      <c r="E131" s="51">
        <f t="shared" si="51"/>
        <v>111000</v>
      </c>
      <c r="F131" s="51">
        <v>111000</v>
      </c>
      <c r="G131" s="51"/>
      <c r="H131" s="51"/>
      <c r="I131" s="51"/>
      <c r="J131" s="51">
        <f t="shared" si="54"/>
        <v>0</v>
      </c>
      <c r="K131" s="51"/>
      <c r="L131" s="51"/>
      <c r="M131" s="51"/>
      <c r="N131" s="51"/>
      <c r="O131" s="51"/>
      <c r="P131" s="52">
        <f t="shared" si="53"/>
        <v>111000</v>
      </c>
    </row>
    <row r="132" spans="1:16" s="38" customFormat="1" ht="79.5" customHeight="1" x14ac:dyDescent="0.25">
      <c r="A132" s="58" t="s">
        <v>221</v>
      </c>
      <c r="B132" s="58" t="s">
        <v>170</v>
      </c>
      <c r="C132" s="58" t="s">
        <v>171</v>
      </c>
      <c r="D132" s="60" t="s">
        <v>172</v>
      </c>
      <c r="E132" s="51">
        <f t="shared" si="51"/>
        <v>853886</v>
      </c>
      <c r="F132" s="51">
        <v>853886</v>
      </c>
      <c r="G132" s="51"/>
      <c r="H132" s="51"/>
      <c r="I132" s="51"/>
      <c r="J132" s="51">
        <f>L132+O132</f>
        <v>0</v>
      </c>
      <c r="K132" s="51"/>
      <c r="L132" s="51"/>
      <c r="M132" s="51"/>
      <c r="N132" s="51"/>
      <c r="O132" s="51"/>
      <c r="P132" s="52">
        <f t="shared" si="53"/>
        <v>853886</v>
      </c>
    </row>
    <row r="133" spans="1:16" s="38" customFormat="1" ht="78" customHeight="1" x14ac:dyDescent="0.25">
      <c r="A133" s="58" t="s">
        <v>317</v>
      </c>
      <c r="B133" s="58" t="s">
        <v>200</v>
      </c>
      <c r="C133" s="58" t="s">
        <v>171</v>
      </c>
      <c r="D133" s="60" t="s">
        <v>201</v>
      </c>
      <c r="E133" s="51"/>
      <c r="F133" s="51"/>
      <c r="G133" s="51"/>
      <c r="H133" s="51"/>
      <c r="I133" s="51"/>
      <c r="J133" s="51">
        <f>L133+O133</f>
        <v>835966</v>
      </c>
      <c r="K133" s="51"/>
      <c r="L133" s="51">
        <v>835966</v>
      </c>
      <c r="M133" s="51"/>
      <c r="N133" s="51"/>
      <c r="O133" s="51"/>
      <c r="P133" s="52">
        <f t="shared" si="53"/>
        <v>835966</v>
      </c>
    </row>
    <row r="134" spans="1:16" s="10" customFormat="1" ht="134.25" customHeight="1" x14ac:dyDescent="0.25">
      <c r="A134" s="65">
        <v>1500000</v>
      </c>
      <c r="B134" s="65"/>
      <c r="C134" s="65"/>
      <c r="D134" s="57" t="s">
        <v>36</v>
      </c>
      <c r="E134" s="52">
        <f>E135</f>
        <v>24959710</v>
      </c>
      <c r="F134" s="52">
        <f t="shared" ref="F134:P134" si="55">F135</f>
        <v>6909050</v>
      </c>
      <c r="G134" s="52">
        <f t="shared" si="55"/>
        <v>4700491</v>
      </c>
      <c r="H134" s="52">
        <f t="shared" si="55"/>
        <v>2066</v>
      </c>
      <c r="I134" s="52">
        <f t="shared" si="55"/>
        <v>18050660</v>
      </c>
      <c r="J134" s="52">
        <f t="shared" si="55"/>
        <v>267110358</v>
      </c>
      <c r="K134" s="52">
        <f t="shared" si="55"/>
        <v>204237600</v>
      </c>
      <c r="L134" s="52">
        <f t="shared" si="55"/>
        <v>0</v>
      </c>
      <c r="M134" s="52">
        <f t="shared" si="55"/>
        <v>0</v>
      </c>
      <c r="N134" s="52">
        <f t="shared" si="55"/>
        <v>0</v>
      </c>
      <c r="O134" s="52">
        <f t="shared" si="55"/>
        <v>267110358</v>
      </c>
      <c r="P134" s="52">
        <f t="shared" si="55"/>
        <v>292070068</v>
      </c>
    </row>
    <row r="135" spans="1:16" s="10" customFormat="1" ht="139.69999999999999" customHeight="1" x14ac:dyDescent="0.25">
      <c r="A135" s="66" t="s">
        <v>37</v>
      </c>
      <c r="B135" s="66"/>
      <c r="C135" s="66"/>
      <c r="D135" s="67" t="s">
        <v>36</v>
      </c>
      <c r="E135" s="52">
        <f t="shared" ref="E135:P135" si="56">SUM(E136:E148)</f>
        <v>24959710</v>
      </c>
      <c r="F135" s="52">
        <f t="shared" si="56"/>
        <v>6909050</v>
      </c>
      <c r="G135" s="52">
        <f t="shared" si="56"/>
        <v>4700491</v>
      </c>
      <c r="H135" s="52">
        <f t="shared" si="56"/>
        <v>2066</v>
      </c>
      <c r="I135" s="52">
        <f t="shared" si="56"/>
        <v>18050660</v>
      </c>
      <c r="J135" s="52">
        <f t="shared" si="56"/>
        <v>267110358</v>
      </c>
      <c r="K135" s="52">
        <f t="shared" si="56"/>
        <v>204237600</v>
      </c>
      <c r="L135" s="52">
        <f t="shared" si="56"/>
        <v>0</v>
      </c>
      <c r="M135" s="52">
        <f t="shared" si="56"/>
        <v>0</v>
      </c>
      <c r="N135" s="52">
        <f t="shared" si="56"/>
        <v>0</v>
      </c>
      <c r="O135" s="52">
        <f t="shared" si="56"/>
        <v>267110358</v>
      </c>
      <c r="P135" s="52">
        <f t="shared" si="56"/>
        <v>292070068</v>
      </c>
    </row>
    <row r="136" spans="1:16" s="10" customFormat="1" ht="145.5" customHeight="1" x14ac:dyDescent="0.25">
      <c r="A136" s="58" t="s">
        <v>228</v>
      </c>
      <c r="B136" s="58" t="s">
        <v>102</v>
      </c>
      <c r="C136" s="58" t="s">
        <v>46</v>
      </c>
      <c r="D136" s="60" t="s">
        <v>264</v>
      </c>
      <c r="E136" s="51">
        <f t="shared" ref="E136:E145" si="57">F136+I136</f>
        <v>6609050</v>
      </c>
      <c r="F136" s="51">
        <v>6609050</v>
      </c>
      <c r="G136" s="51">
        <v>4700491</v>
      </c>
      <c r="H136" s="51">
        <v>2066</v>
      </c>
      <c r="I136" s="51"/>
      <c r="J136" s="51">
        <f t="shared" ref="J136:J145" si="58">+L136+O136</f>
        <v>0</v>
      </c>
      <c r="K136" s="51"/>
      <c r="L136" s="51"/>
      <c r="M136" s="51"/>
      <c r="N136" s="51"/>
      <c r="O136" s="51"/>
      <c r="P136" s="52">
        <f t="shared" si="53"/>
        <v>6609050</v>
      </c>
    </row>
    <row r="137" spans="1:16" s="10" customFormat="1" ht="84" customHeight="1" x14ac:dyDescent="0.25">
      <c r="A137" s="58" t="s">
        <v>352</v>
      </c>
      <c r="B137" s="58" t="s">
        <v>104</v>
      </c>
      <c r="C137" s="58" t="s">
        <v>105</v>
      </c>
      <c r="D137" s="60" t="s">
        <v>106</v>
      </c>
      <c r="E137" s="51">
        <f t="shared" si="57"/>
        <v>50000</v>
      </c>
      <c r="F137" s="51">
        <v>50000</v>
      </c>
      <c r="G137" s="51"/>
      <c r="H137" s="51"/>
      <c r="I137" s="51"/>
      <c r="J137" s="51"/>
      <c r="K137" s="51"/>
      <c r="L137" s="51"/>
      <c r="M137" s="51"/>
      <c r="N137" s="51"/>
      <c r="O137" s="51"/>
      <c r="P137" s="52">
        <f t="shared" si="53"/>
        <v>50000</v>
      </c>
    </row>
    <row r="138" spans="1:16" s="10" customFormat="1" ht="149.25" customHeight="1" x14ac:dyDescent="0.25">
      <c r="A138" s="58" t="s">
        <v>342</v>
      </c>
      <c r="B138" s="58" t="s">
        <v>263</v>
      </c>
      <c r="C138" s="58" t="s">
        <v>108</v>
      </c>
      <c r="D138" s="82" t="s">
        <v>307</v>
      </c>
      <c r="E138" s="51">
        <f t="shared" si="57"/>
        <v>17297700</v>
      </c>
      <c r="F138" s="51">
        <v>50000</v>
      </c>
      <c r="G138" s="51"/>
      <c r="H138" s="51"/>
      <c r="I138" s="51">
        <v>17247700</v>
      </c>
      <c r="J138" s="51">
        <f t="shared" si="58"/>
        <v>0</v>
      </c>
      <c r="K138" s="51"/>
      <c r="L138" s="51"/>
      <c r="M138" s="51"/>
      <c r="N138" s="51"/>
      <c r="O138" s="51"/>
      <c r="P138" s="52">
        <f>+E138+J138</f>
        <v>17297700</v>
      </c>
    </row>
    <row r="139" spans="1:16" s="10" customFormat="1" ht="149.25" customHeight="1" x14ac:dyDescent="0.25">
      <c r="A139" s="58" t="s">
        <v>405</v>
      </c>
      <c r="B139" s="58" t="s">
        <v>281</v>
      </c>
      <c r="C139" s="116" t="s">
        <v>111</v>
      </c>
      <c r="D139" s="117" t="s">
        <v>291</v>
      </c>
      <c r="E139" s="51">
        <f>+I139</f>
        <v>246400</v>
      </c>
      <c r="F139" s="51"/>
      <c r="G139" s="51"/>
      <c r="H139" s="51"/>
      <c r="I139" s="51">
        <v>246400</v>
      </c>
      <c r="J139" s="51"/>
      <c r="K139" s="51"/>
      <c r="L139" s="51"/>
      <c r="M139" s="51"/>
      <c r="N139" s="51"/>
      <c r="O139" s="51"/>
      <c r="P139" s="52">
        <f>+E139+J139</f>
        <v>246400</v>
      </c>
    </row>
    <row r="140" spans="1:16" s="10" customFormat="1" ht="204.75" customHeight="1" x14ac:dyDescent="0.25">
      <c r="A140" s="58" t="s">
        <v>340</v>
      </c>
      <c r="B140" s="58" t="s">
        <v>341</v>
      </c>
      <c r="C140" s="114" t="s">
        <v>113</v>
      </c>
      <c r="D140" s="117" t="s">
        <v>409</v>
      </c>
      <c r="E140" s="51"/>
      <c r="F140" s="51"/>
      <c r="G140" s="51"/>
      <c r="H140" s="51"/>
      <c r="I140" s="51"/>
      <c r="J140" s="51">
        <f t="shared" si="58"/>
        <v>4837600</v>
      </c>
      <c r="K140" s="51">
        <v>4837600</v>
      </c>
      <c r="L140" s="51"/>
      <c r="M140" s="51"/>
      <c r="N140" s="51"/>
      <c r="O140" s="51">
        <v>4837600</v>
      </c>
      <c r="P140" s="52">
        <f t="shared" si="53"/>
        <v>4837600</v>
      </c>
    </row>
    <row r="141" spans="1:16" s="10" customFormat="1" ht="171" customHeight="1" x14ac:dyDescent="0.25">
      <c r="A141" s="58" t="s">
        <v>379</v>
      </c>
      <c r="B141" s="58" t="s">
        <v>376</v>
      </c>
      <c r="C141" s="61" t="s">
        <v>120</v>
      </c>
      <c r="D141" s="60" t="s">
        <v>380</v>
      </c>
      <c r="E141" s="51"/>
      <c r="F141" s="51"/>
      <c r="G141" s="51"/>
      <c r="H141" s="51"/>
      <c r="I141" s="51"/>
      <c r="J141" s="51">
        <f t="shared" si="58"/>
        <v>8000000</v>
      </c>
      <c r="K141" s="51">
        <v>8000000</v>
      </c>
      <c r="L141" s="51"/>
      <c r="M141" s="51"/>
      <c r="N141" s="51"/>
      <c r="O141" s="51">
        <v>8000000</v>
      </c>
      <c r="P141" s="52">
        <f t="shared" si="53"/>
        <v>8000000</v>
      </c>
    </row>
    <row r="142" spans="1:16" s="10" customFormat="1" ht="171" customHeight="1" x14ac:dyDescent="0.25">
      <c r="A142" s="58" t="s">
        <v>406</v>
      </c>
      <c r="B142" s="58" t="s">
        <v>151</v>
      </c>
      <c r="C142" s="114" t="s">
        <v>152</v>
      </c>
      <c r="D142" s="115" t="s">
        <v>153</v>
      </c>
      <c r="E142" s="51">
        <v>210000</v>
      </c>
      <c r="F142" s="51"/>
      <c r="G142" s="51"/>
      <c r="H142" s="51"/>
      <c r="I142" s="51">
        <v>210000</v>
      </c>
      <c r="J142" s="51"/>
      <c r="K142" s="51"/>
      <c r="L142" s="51"/>
      <c r="M142" s="51"/>
      <c r="N142" s="51"/>
      <c r="O142" s="51"/>
      <c r="P142" s="52">
        <f t="shared" si="53"/>
        <v>210000</v>
      </c>
    </row>
    <row r="143" spans="1:16" s="10" customFormat="1" ht="80.25" customHeight="1" x14ac:dyDescent="0.25">
      <c r="A143" s="58" t="s">
        <v>353</v>
      </c>
      <c r="B143" s="58" t="s">
        <v>59</v>
      </c>
      <c r="C143" s="58" t="s">
        <v>58</v>
      </c>
      <c r="D143" s="60" t="s">
        <v>60</v>
      </c>
      <c r="E143" s="51">
        <v>50000</v>
      </c>
      <c r="F143" s="51">
        <v>50000</v>
      </c>
      <c r="G143" s="51"/>
      <c r="H143" s="51"/>
      <c r="I143" s="51"/>
      <c r="J143" s="51"/>
      <c r="K143" s="51"/>
      <c r="L143" s="51"/>
      <c r="M143" s="51"/>
      <c r="N143" s="51"/>
      <c r="O143" s="51"/>
      <c r="P143" s="52">
        <f t="shared" si="53"/>
        <v>50000</v>
      </c>
    </row>
    <row r="144" spans="1:16" s="10" customFormat="1" ht="80.25" customHeight="1" x14ac:dyDescent="0.25">
      <c r="A144" s="58" t="s">
        <v>404</v>
      </c>
      <c r="B144" s="58" t="s">
        <v>124</v>
      </c>
      <c r="C144" s="114" t="s">
        <v>125</v>
      </c>
      <c r="D144" s="115" t="s">
        <v>126</v>
      </c>
      <c r="E144" s="51">
        <v>346560</v>
      </c>
      <c r="F144" s="51"/>
      <c r="G144" s="51"/>
      <c r="H144" s="51"/>
      <c r="I144" s="51">
        <v>346560</v>
      </c>
      <c r="J144" s="51"/>
      <c r="K144" s="51"/>
      <c r="L144" s="51"/>
      <c r="M144" s="51"/>
      <c r="N144" s="51"/>
      <c r="O144" s="51"/>
      <c r="P144" s="52">
        <f t="shared" si="53"/>
        <v>346560</v>
      </c>
    </row>
    <row r="145" spans="1:16" s="10" customFormat="1" ht="89.25" customHeight="1" x14ac:dyDescent="0.25">
      <c r="A145" s="58" t="s">
        <v>339</v>
      </c>
      <c r="B145" s="58" t="s">
        <v>334</v>
      </c>
      <c r="C145" s="61" t="s">
        <v>125</v>
      </c>
      <c r="D145" s="60" t="s">
        <v>335</v>
      </c>
      <c r="E145" s="51">
        <f t="shared" si="57"/>
        <v>0</v>
      </c>
      <c r="F145" s="51"/>
      <c r="G145" s="51"/>
      <c r="H145" s="51"/>
      <c r="I145" s="51"/>
      <c r="J145" s="51">
        <f t="shared" si="58"/>
        <v>67872758</v>
      </c>
      <c r="K145" s="51">
        <v>5000000</v>
      </c>
      <c r="L145" s="51"/>
      <c r="M145" s="51"/>
      <c r="N145" s="51"/>
      <c r="O145" s="51">
        <v>67872758</v>
      </c>
      <c r="P145" s="52">
        <f t="shared" si="53"/>
        <v>67872758</v>
      </c>
    </row>
    <row r="146" spans="1:16" s="10" customFormat="1" ht="204" customHeight="1" x14ac:dyDescent="0.25">
      <c r="A146" s="112" t="s">
        <v>407</v>
      </c>
      <c r="B146" s="58" t="s">
        <v>363</v>
      </c>
      <c r="C146" s="118" t="s">
        <v>364</v>
      </c>
      <c r="D146" s="119" t="s">
        <v>393</v>
      </c>
      <c r="E146" s="51"/>
      <c r="F146" s="51"/>
      <c r="G146" s="51"/>
      <c r="H146" s="51"/>
      <c r="I146" s="51"/>
      <c r="J146" s="51">
        <f>+O146</f>
        <v>185400000</v>
      </c>
      <c r="K146" s="51">
        <v>185400000</v>
      </c>
      <c r="L146" s="51"/>
      <c r="M146" s="51"/>
      <c r="N146" s="51"/>
      <c r="O146" s="51">
        <v>185400000</v>
      </c>
      <c r="P146" s="52">
        <f>+J146</f>
        <v>185400000</v>
      </c>
    </row>
    <row r="147" spans="1:16" s="10" customFormat="1" ht="194.25" customHeight="1" x14ac:dyDescent="0.25">
      <c r="A147" s="112" t="s">
        <v>408</v>
      </c>
      <c r="B147" s="58" t="s">
        <v>398</v>
      </c>
      <c r="C147" s="120" t="s">
        <v>72</v>
      </c>
      <c r="D147" s="115" t="s">
        <v>399</v>
      </c>
      <c r="E147" s="51"/>
      <c r="F147" s="51"/>
      <c r="G147" s="51"/>
      <c r="H147" s="51"/>
      <c r="I147" s="51"/>
      <c r="J147" s="51">
        <f>+K147</f>
        <v>1000000</v>
      </c>
      <c r="K147" s="51">
        <v>1000000</v>
      </c>
      <c r="L147" s="51"/>
      <c r="M147" s="51"/>
      <c r="N147" s="51"/>
      <c r="O147" s="51">
        <v>1000000</v>
      </c>
      <c r="P147" s="52">
        <f>+J147</f>
        <v>1000000</v>
      </c>
    </row>
    <row r="148" spans="1:16" s="10" customFormat="1" ht="63.75" customHeight="1" x14ac:dyDescent="0.25">
      <c r="A148" s="110" t="s">
        <v>382</v>
      </c>
      <c r="B148" s="58" t="s">
        <v>83</v>
      </c>
      <c r="C148" s="58" t="s">
        <v>84</v>
      </c>
      <c r="D148" s="60" t="s">
        <v>85</v>
      </c>
      <c r="E148" s="51">
        <f>F148+I148</f>
        <v>150000</v>
      </c>
      <c r="F148" s="51">
        <v>150000</v>
      </c>
      <c r="G148" s="51"/>
      <c r="H148" s="51"/>
      <c r="I148" s="51"/>
      <c r="J148" s="51"/>
      <c r="K148" s="51"/>
      <c r="L148" s="51"/>
      <c r="M148" s="51"/>
      <c r="N148" s="51"/>
      <c r="O148" s="51"/>
      <c r="P148" s="52">
        <f t="shared" si="53"/>
        <v>150000</v>
      </c>
    </row>
    <row r="149" spans="1:16" s="38" customFormat="1" ht="67.5" x14ac:dyDescent="0.25">
      <c r="A149" s="56" t="s">
        <v>248</v>
      </c>
      <c r="B149" s="56"/>
      <c r="C149" s="56"/>
      <c r="D149" s="57" t="s">
        <v>223</v>
      </c>
      <c r="E149" s="52">
        <f>E150</f>
        <v>440571139</v>
      </c>
      <c r="F149" s="52">
        <f t="shared" ref="F149:O149" si="59">F150</f>
        <v>5946588</v>
      </c>
      <c r="G149" s="52">
        <f t="shared" si="59"/>
        <v>3065077</v>
      </c>
      <c r="H149" s="52">
        <f t="shared" si="59"/>
        <v>0</v>
      </c>
      <c r="I149" s="52">
        <f t="shared" si="59"/>
        <v>434624551</v>
      </c>
      <c r="J149" s="52">
        <f t="shared" si="59"/>
        <v>10254080</v>
      </c>
      <c r="K149" s="52">
        <f t="shared" si="59"/>
        <v>7258880</v>
      </c>
      <c r="L149" s="52">
        <f t="shared" si="59"/>
        <v>0</v>
      </c>
      <c r="M149" s="52">
        <f t="shared" si="59"/>
        <v>0</v>
      </c>
      <c r="N149" s="52">
        <f t="shared" si="59"/>
        <v>0</v>
      </c>
      <c r="O149" s="52">
        <f t="shared" si="59"/>
        <v>10254080</v>
      </c>
      <c r="P149" s="52">
        <f t="shared" si="53"/>
        <v>450825219</v>
      </c>
    </row>
    <row r="150" spans="1:16" s="30" customFormat="1" ht="81.75" customHeight="1" x14ac:dyDescent="0.25">
      <c r="A150" s="56" t="s">
        <v>249</v>
      </c>
      <c r="B150" s="56"/>
      <c r="C150" s="56"/>
      <c r="D150" s="57" t="s">
        <v>223</v>
      </c>
      <c r="E150" s="52">
        <f t="shared" ref="E150:P150" si="60">SUM(E151:E157)</f>
        <v>440571139</v>
      </c>
      <c r="F150" s="52">
        <f t="shared" si="60"/>
        <v>5946588</v>
      </c>
      <c r="G150" s="52">
        <f t="shared" si="60"/>
        <v>3065077</v>
      </c>
      <c r="H150" s="52">
        <f t="shared" si="60"/>
        <v>0</v>
      </c>
      <c r="I150" s="52">
        <f t="shared" si="60"/>
        <v>434624551</v>
      </c>
      <c r="J150" s="52">
        <f t="shared" si="60"/>
        <v>10254080</v>
      </c>
      <c r="K150" s="52">
        <f t="shared" si="60"/>
        <v>7258880</v>
      </c>
      <c r="L150" s="52">
        <f t="shared" si="60"/>
        <v>0</v>
      </c>
      <c r="M150" s="52">
        <f t="shared" si="60"/>
        <v>0</v>
      </c>
      <c r="N150" s="52">
        <f t="shared" si="60"/>
        <v>0</v>
      </c>
      <c r="O150" s="52">
        <f t="shared" si="60"/>
        <v>10254080</v>
      </c>
      <c r="P150" s="52">
        <f t="shared" si="60"/>
        <v>450825219</v>
      </c>
    </row>
    <row r="151" spans="1:16" s="38" customFormat="1" ht="131.25" customHeight="1" x14ac:dyDescent="0.25">
      <c r="A151" s="70" t="s">
        <v>227</v>
      </c>
      <c r="B151" s="70" t="s">
        <v>102</v>
      </c>
      <c r="C151" s="69" t="s">
        <v>46</v>
      </c>
      <c r="D151" s="71" t="s">
        <v>264</v>
      </c>
      <c r="E151" s="51">
        <f t="shared" ref="E151" si="61">F151+I151</f>
        <v>3757888</v>
      </c>
      <c r="F151" s="87">
        <v>3757888</v>
      </c>
      <c r="G151" s="87">
        <v>3065077</v>
      </c>
      <c r="H151" s="87"/>
      <c r="I151" s="87"/>
      <c r="J151" s="87">
        <f>L151+O151</f>
        <v>0</v>
      </c>
      <c r="K151" s="87"/>
      <c r="L151" s="87"/>
      <c r="M151" s="87"/>
      <c r="N151" s="87"/>
      <c r="O151" s="87"/>
      <c r="P151" s="88">
        <f t="shared" si="53"/>
        <v>3757888</v>
      </c>
    </row>
    <row r="152" spans="1:16" s="38" customFormat="1" ht="111.75" customHeight="1" x14ac:dyDescent="0.25">
      <c r="A152" s="58" t="s">
        <v>230</v>
      </c>
      <c r="B152" s="72" t="s">
        <v>55</v>
      </c>
      <c r="C152" s="58" t="s">
        <v>56</v>
      </c>
      <c r="D152" s="60" t="s">
        <v>57</v>
      </c>
      <c r="E152" s="51">
        <f t="shared" ref="E152:E157" si="62">F152+I152</f>
        <v>1700000</v>
      </c>
      <c r="F152" s="51">
        <v>1700000</v>
      </c>
      <c r="G152" s="51"/>
      <c r="H152" s="51"/>
      <c r="I152" s="51"/>
      <c r="J152" s="51">
        <f>L152+O152</f>
        <v>0</v>
      </c>
      <c r="K152" s="51"/>
      <c r="L152" s="51"/>
      <c r="M152" s="51"/>
      <c r="N152" s="51"/>
      <c r="O152" s="51"/>
      <c r="P152" s="52">
        <f t="shared" si="53"/>
        <v>1700000</v>
      </c>
    </row>
    <row r="153" spans="1:16" s="38" customFormat="1" ht="59.25" customHeight="1" x14ac:dyDescent="0.25">
      <c r="A153" s="58" t="s">
        <v>224</v>
      </c>
      <c r="B153" s="72" t="s">
        <v>69</v>
      </c>
      <c r="C153" s="58" t="s">
        <v>296</v>
      </c>
      <c r="D153" s="68" t="s">
        <v>70</v>
      </c>
      <c r="E153" s="51">
        <f t="shared" si="62"/>
        <v>260161407</v>
      </c>
      <c r="F153" s="51"/>
      <c r="G153" s="51"/>
      <c r="H153" s="51"/>
      <c r="I153" s="51">
        <v>260161407</v>
      </c>
      <c r="J153" s="51">
        <f t="shared" ref="J153:J155" si="63">L153+O153</f>
        <v>0</v>
      </c>
      <c r="K153" s="51"/>
      <c r="L153" s="51"/>
      <c r="M153" s="51"/>
      <c r="N153" s="51"/>
      <c r="O153" s="51"/>
      <c r="P153" s="52">
        <f t="shared" si="53"/>
        <v>260161407</v>
      </c>
    </row>
    <row r="154" spans="1:16" s="38" customFormat="1" ht="106.5" customHeight="1" x14ac:dyDescent="0.25">
      <c r="A154" s="92" t="s">
        <v>225</v>
      </c>
      <c r="B154" s="93" t="s">
        <v>71</v>
      </c>
      <c r="C154" s="92" t="s">
        <v>72</v>
      </c>
      <c r="D154" s="94" t="s">
        <v>73</v>
      </c>
      <c r="E154" s="91">
        <f t="shared" si="62"/>
        <v>13819407</v>
      </c>
      <c r="F154" s="91"/>
      <c r="G154" s="91"/>
      <c r="H154" s="91"/>
      <c r="I154" s="91">
        <v>13819407</v>
      </c>
      <c r="J154" s="51">
        <f t="shared" ref="J154" si="64">L154+O154</f>
        <v>0</v>
      </c>
      <c r="K154" s="91"/>
      <c r="L154" s="91"/>
      <c r="M154" s="91"/>
      <c r="N154" s="91"/>
      <c r="O154" s="91"/>
      <c r="P154" s="95">
        <f t="shared" si="53"/>
        <v>13819407</v>
      </c>
    </row>
    <row r="155" spans="1:16" s="38" customFormat="1" ht="145.5" customHeight="1" x14ac:dyDescent="0.25">
      <c r="A155" s="69" t="s">
        <v>226</v>
      </c>
      <c r="B155" s="69" t="s">
        <v>208</v>
      </c>
      <c r="C155" s="69" t="s">
        <v>72</v>
      </c>
      <c r="D155" s="68" t="s">
        <v>209</v>
      </c>
      <c r="E155" s="51">
        <f t="shared" si="62"/>
        <v>161132437</v>
      </c>
      <c r="F155" s="51">
        <v>488700</v>
      </c>
      <c r="G155" s="51"/>
      <c r="H155" s="51"/>
      <c r="I155" s="51">
        <v>160643737</v>
      </c>
      <c r="J155" s="51">
        <f t="shared" si="63"/>
        <v>0</v>
      </c>
      <c r="K155" s="51"/>
      <c r="L155" s="51"/>
      <c r="M155" s="51"/>
      <c r="N155" s="51"/>
      <c r="O155" s="51"/>
      <c r="P155" s="52">
        <f t="shared" si="53"/>
        <v>161132437</v>
      </c>
    </row>
    <row r="156" spans="1:16" s="38" customFormat="1" ht="162.75" x14ac:dyDescent="0.25">
      <c r="A156" s="112" t="s">
        <v>397</v>
      </c>
      <c r="B156" s="112" t="s">
        <v>398</v>
      </c>
      <c r="C156" s="112" t="s">
        <v>72</v>
      </c>
      <c r="D156" s="68" t="s">
        <v>399</v>
      </c>
      <c r="E156" s="51"/>
      <c r="F156" s="51"/>
      <c r="G156" s="51"/>
      <c r="H156" s="51"/>
      <c r="I156" s="51"/>
      <c r="J156" s="51">
        <f>K156</f>
        <v>7258880</v>
      </c>
      <c r="K156" s="51">
        <v>7258880</v>
      </c>
      <c r="L156" s="51"/>
      <c r="M156" s="51"/>
      <c r="N156" s="51"/>
      <c r="O156" s="51">
        <v>7258880</v>
      </c>
      <c r="P156" s="52">
        <f t="shared" si="53"/>
        <v>7258880</v>
      </c>
    </row>
    <row r="157" spans="1:16" s="38" customFormat="1" ht="366.75" customHeight="1" x14ac:dyDescent="0.25">
      <c r="A157" s="58" t="s">
        <v>318</v>
      </c>
      <c r="B157" s="58" t="s">
        <v>210</v>
      </c>
      <c r="C157" s="58" t="s">
        <v>67</v>
      </c>
      <c r="D157" s="64" t="s">
        <v>314</v>
      </c>
      <c r="E157" s="51">
        <f t="shared" si="62"/>
        <v>0</v>
      </c>
      <c r="F157" s="51"/>
      <c r="G157" s="51"/>
      <c r="H157" s="51"/>
      <c r="I157" s="51"/>
      <c r="J157" s="51">
        <f>+K157+O157</f>
        <v>2995200</v>
      </c>
      <c r="K157" s="51"/>
      <c r="L157" s="51"/>
      <c r="M157" s="51"/>
      <c r="N157" s="51"/>
      <c r="O157" s="51">
        <v>2995200</v>
      </c>
      <c r="P157" s="52">
        <f>+E157+J157</f>
        <v>2995200</v>
      </c>
    </row>
    <row r="158" spans="1:16" s="10" customFormat="1" ht="120.75" customHeight="1" x14ac:dyDescent="0.25">
      <c r="A158" s="56" t="s">
        <v>38</v>
      </c>
      <c r="B158" s="56"/>
      <c r="C158" s="56"/>
      <c r="D158" s="57" t="s">
        <v>39</v>
      </c>
      <c r="E158" s="52">
        <f>E159</f>
        <v>601469108</v>
      </c>
      <c r="F158" s="52">
        <f t="shared" ref="F158:O158" si="65">F159</f>
        <v>402882958</v>
      </c>
      <c r="G158" s="52">
        <f t="shared" si="65"/>
        <v>11992649</v>
      </c>
      <c r="H158" s="52">
        <f t="shared" si="65"/>
        <v>0</v>
      </c>
      <c r="I158" s="52">
        <f t="shared" si="65"/>
        <v>75000</v>
      </c>
      <c r="J158" s="52">
        <f t="shared" si="65"/>
        <v>0</v>
      </c>
      <c r="K158" s="52">
        <f t="shared" si="65"/>
        <v>0</v>
      </c>
      <c r="L158" s="52">
        <f t="shared" si="65"/>
        <v>0</v>
      </c>
      <c r="M158" s="52">
        <f t="shared" si="65"/>
        <v>0</v>
      </c>
      <c r="N158" s="52">
        <f t="shared" si="65"/>
        <v>0</v>
      </c>
      <c r="O158" s="52">
        <f t="shared" si="65"/>
        <v>0</v>
      </c>
      <c r="P158" s="52">
        <f t="shared" si="53"/>
        <v>601469108</v>
      </c>
    </row>
    <row r="159" spans="1:16" s="10" customFormat="1" ht="96.75" customHeight="1" x14ac:dyDescent="0.25">
      <c r="A159" s="56" t="s">
        <v>40</v>
      </c>
      <c r="B159" s="56"/>
      <c r="C159" s="56"/>
      <c r="D159" s="57" t="s">
        <v>41</v>
      </c>
      <c r="E159" s="52">
        <f t="shared" ref="E159:P159" si="66">SUM(E160:E165)</f>
        <v>601469108</v>
      </c>
      <c r="F159" s="52">
        <f t="shared" si="66"/>
        <v>402882958</v>
      </c>
      <c r="G159" s="52">
        <f t="shared" si="66"/>
        <v>11992649</v>
      </c>
      <c r="H159" s="52">
        <f t="shared" si="66"/>
        <v>0</v>
      </c>
      <c r="I159" s="52">
        <f t="shared" si="66"/>
        <v>75000</v>
      </c>
      <c r="J159" s="52">
        <f t="shared" si="66"/>
        <v>0</v>
      </c>
      <c r="K159" s="52">
        <f t="shared" si="66"/>
        <v>0</v>
      </c>
      <c r="L159" s="52">
        <f t="shared" si="66"/>
        <v>0</v>
      </c>
      <c r="M159" s="52">
        <f t="shared" si="66"/>
        <v>0</v>
      </c>
      <c r="N159" s="52">
        <f t="shared" si="66"/>
        <v>0</v>
      </c>
      <c r="O159" s="52">
        <f t="shared" si="66"/>
        <v>0</v>
      </c>
      <c r="P159" s="52">
        <f t="shared" si="66"/>
        <v>601469108</v>
      </c>
    </row>
    <row r="160" spans="1:16" s="38" customFormat="1" ht="116.25" x14ac:dyDescent="0.25">
      <c r="A160" s="58" t="s">
        <v>222</v>
      </c>
      <c r="B160" s="58" t="s">
        <v>102</v>
      </c>
      <c r="C160" s="58" t="s">
        <v>46</v>
      </c>
      <c r="D160" s="60" t="s">
        <v>264</v>
      </c>
      <c r="E160" s="51">
        <f t="shared" ref="E160" si="67">F160+I160</f>
        <v>14591455</v>
      </c>
      <c r="F160" s="51">
        <v>14516455</v>
      </c>
      <c r="G160" s="51">
        <v>11992649</v>
      </c>
      <c r="H160" s="51"/>
      <c r="I160" s="51">
        <v>75000</v>
      </c>
      <c r="J160" s="51">
        <f t="shared" ref="J160:J165" si="68">L160+O160</f>
        <v>0</v>
      </c>
      <c r="K160" s="51"/>
      <c r="L160" s="51"/>
      <c r="M160" s="51"/>
      <c r="N160" s="51"/>
      <c r="O160" s="51"/>
      <c r="P160" s="52">
        <f t="shared" si="53"/>
        <v>14591455</v>
      </c>
    </row>
    <row r="161" spans="1:16" s="38" customFormat="1" ht="139.5" x14ac:dyDescent="0.25">
      <c r="A161" s="58" t="s">
        <v>311</v>
      </c>
      <c r="B161" s="58" t="s">
        <v>312</v>
      </c>
      <c r="C161" s="61" t="s">
        <v>53</v>
      </c>
      <c r="D161" s="60" t="s">
        <v>313</v>
      </c>
      <c r="E161" s="51">
        <f t="shared" ref="E161:E165" si="69">F161+I161</f>
        <v>275980</v>
      </c>
      <c r="F161" s="51">
        <v>275980</v>
      </c>
      <c r="G161" s="51"/>
      <c r="H161" s="51"/>
      <c r="I161" s="51"/>
      <c r="J161" s="51">
        <f t="shared" si="68"/>
        <v>0</v>
      </c>
      <c r="K161" s="51"/>
      <c r="L161" s="51"/>
      <c r="M161" s="51"/>
      <c r="N161" s="51"/>
      <c r="O161" s="51"/>
      <c r="P161" s="52">
        <f t="shared" si="53"/>
        <v>275980</v>
      </c>
    </row>
    <row r="162" spans="1:16" s="38" customFormat="1" ht="46.5" x14ac:dyDescent="0.25">
      <c r="A162" s="58" t="s">
        <v>401</v>
      </c>
      <c r="B162" s="58" t="s">
        <v>402</v>
      </c>
      <c r="C162" s="61" t="s">
        <v>48</v>
      </c>
      <c r="D162" s="60" t="s">
        <v>403</v>
      </c>
      <c r="E162" s="51">
        <f>F162</f>
        <v>13683523</v>
      </c>
      <c r="F162" s="51">
        <v>13683523</v>
      </c>
      <c r="G162" s="51"/>
      <c r="H162" s="51"/>
      <c r="I162" s="51"/>
      <c r="J162" s="51"/>
      <c r="K162" s="51"/>
      <c r="L162" s="51"/>
      <c r="M162" s="51"/>
      <c r="N162" s="51"/>
      <c r="O162" s="51"/>
      <c r="P162" s="52">
        <f>+E162+J162</f>
        <v>13683523</v>
      </c>
    </row>
    <row r="163" spans="1:16" s="38" customFormat="1" ht="69" customHeight="1" x14ac:dyDescent="0.25">
      <c r="A163" s="58" t="s">
        <v>282</v>
      </c>
      <c r="B163" s="58" t="s">
        <v>283</v>
      </c>
      <c r="C163" s="58" t="s">
        <v>53</v>
      </c>
      <c r="D163" s="62" t="s">
        <v>284</v>
      </c>
      <c r="E163" s="91">
        <v>198511150</v>
      </c>
      <c r="F163" s="51"/>
      <c r="G163" s="51"/>
      <c r="H163" s="51"/>
      <c r="I163" s="51"/>
      <c r="J163" s="51">
        <f t="shared" si="68"/>
        <v>0</v>
      </c>
      <c r="K163" s="51"/>
      <c r="L163" s="51"/>
      <c r="M163" s="51"/>
      <c r="N163" s="51"/>
      <c r="O163" s="51"/>
      <c r="P163" s="52">
        <f t="shared" si="53"/>
        <v>198511150</v>
      </c>
    </row>
    <row r="164" spans="1:16" s="38" customFormat="1" ht="52.5" customHeight="1" x14ac:dyDescent="0.25">
      <c r="A164" s="58" t="s">
        <v>329</v>
      </c>
      <c r="B164" s="58" t="s">
        <v>330</v>
      </c>
      <c r="C164" s="61" t="s">
        <v>52</v>
      </c>
      <c r="D164" s="62" t="s">
        <v>331</v>
      </c>
      <c r="E164" s="51">
        <f t="shared" si="69"/>
        <v>274407000</v>
      </c>
      <c r="F164" s="51">
        <v>274407000</v>
      </c>
      <c r="G164" s="51"/>
      <c r="H164" s="51"/>
      <c r="I164" s="51"/>
      <c r="J164" s="51">
        <f t="shared" si="68"/>
        <v>0</v>
      </c>
      <c r="K164" s="51"/>
      <c r="L164" s="51"/>
      <c r="M164" s="51"/>
      <c r="N164" s="51"/>
      <c r="O164" s="51"/>
      <c r="P164" s="52">
        <f t="shared" si="53"/>
        <v>274407000</v>
      </c>
    </row>
    <row r="165" spans="1:16" s="38" customFormat="1" ht="144.75" customHeight="1" x14ac:dyDescent="0.25">
      <c r="A165" s="58" t="s">
        <v>354</v>
      </c>
      <c r="B165" s="58" t="s">
        <v>337</v>
      </c>
      <c r="C165" s="58" t="s">
        <v>52</v>
      </c>
      <c r="D165" s="60" t="s">
        <v>338</v>
      </c>
      <c r="E165" s="51">
        <f t="shared" si="69"/>
        <v>100000000</v>
      </c>
      <c r="F165" s="51">
        <v>100000000</v>
      </c>
      <c r="G165" s="51"/>
      <c r="H165" s="51"/>
      <c r="I165" s="51"/>
      <c r="J165" s="51">
        <f t="shared" si="68"/>
        <v>0</v>
      </c>
      <c r="K165" s="51"/>
      <c r="L165" s="51"/>
      <c r="M165" s="51"/>
      <c r="N165" s="51"/>
      <c r="O165" s="51"/>
      <c r="P165" s="52">
        <f t="shared" si="53"/>
        <v>100000000</v>
      </c>
    </row>
    <row r="166" spans="1:16" s="10" customFormat="1" ht="82.5" customHeight="1" x14ac:dyDescent="0.25">
      <c r="A166" s="58" t="s">
        <v>232</v>
      </c>
      <c r="B166" s="58" t="s">
        <v>232</v>
      </c>
      <c r="C166" s="58" t="s">
        <v>232</v>
      </c>
      <c r="D166" s="73" t="s">
        <v>233</v>
      </c>
      <c r="E166" s="52">
        <f t="shared" ref="E166:P166" si="70">SUM(E14+E38+E56+E67+E85+E97+E111+E120+E134+E149+E158)</f>
        <v>3874863278</v>
      </c>
      <c r="F166" s="52">
        <f t="shared" si="70"/>
        <v>2776495846</v>
      </c>
      <c r="G166" s="52">
        <f t="shared" si="70"/>
        <v>1103976075</v>
      </c>
      <c r="H166" s="52">
        <f t="shared" si="70"/>
        <v>240616700</v>
      </c>
      <c r="I166" s="52">
        <f t="shared" si="70"/>
        <v>899856282</v>
      </c>
      <c r="J166" s="52">
        <f t="shared" si="70"/>
        <v>745226996</v>
      </c>
      <c r="K166" s="52">
        <f t="shared" si="70"/>
        <v>466224322</v>
      </c>
      <c r="L166" s="52">
        <f t="shared" si="70"/>
        <v>211858796</v>
      </c>
      <c r="M166" s="52">
        <f t="shared" si="70"/>
        <v>84444390</v>
      </c>
      <c r="N166" s="52">
        <f t="shared" si="70"/>
        <v>30987254</v>
      </c>
      <c r="O166" s="52">
        <f t="shared" si="70"/>
        <v>533368200</v>
      </c>
      <c r="P166" s="52">
        <f t="shared" si="70"/>
        <v>4620090274</v>
      </c>
    </row>
    <row r="167" spans="1:16" s="48" customFormat="1" ht="215.25" customHeight="1" x14ac:dyDescent="0.65">
      <c r="A167" s="128" t="s">
        <v>357</v>
      </c>
      <c r="B167" s="128"/>
      <c r="C167" s="128"/>
      <c r="D167" s="128"/>
      <c r="E167" s="128"/>
      <c r="F167" s="128"/>
      <c r="G167" s="128"/>
      <c r="H167" s="74"/>
      <c r="I167" s="75"/>
      <c r="J167" s="54"/>
      <c r="K167" s="54"/>
      <c r="L167" s="54"/>
      <c r="M167" s="54"/>
      <c r="N167" s="127" t="s">
        <v>358</v>
      </c>
      <c r="O167" s="127"/>
      <c r="P167" s="76"/>
    </row>
    <row r="168" spans="1:16" s="49" customFormat="1" ht="262.5" customHeight="1" x14ac:dyDescent="0.65">
      <c r="A168" s="124" t="s">
        <v>323</v>
      </c>
      <c r="B168" s="124"/>
      <c r="C168" s="124"/>
      <c r="D168" s="124"/>
      <c r="E168" s="124"/>
      <c r="F168" s="124"/>
      <c r="G168" s="124"/>
      <c r="H168" s="124"/>
      <c r="I168" s="90"/>
      <c r="J168" s="55"/>
      <c r="K168" s="55"/>
      <c r="L168" s="55"/>
      <c r="M168" s="55"/>
      <c r="N168" s="77" t="s">
        <v>324</v>
      </c>
      <c r="O168" s="78"/>
      <c r="P168" s="79"/>
    </row>
    <row r="169" spans="1:16" s="49" customFormat="1" ht="144.75" customHeight="1" x14ac:dyDescent="0.65">
      <c r="A169" s="113"/>
      <c r="B169" s="113"/>
      <c r="C169" s="113"/>
      <c r="D169" s="113"/>
      <c r="E169" s="113"/>
      <c r="F169" s="113"/>
      <c r="G169" s="113"/>
      <c r="H169" s="113"/>
      <c r="I169" s="113"/>
      <c r="J169" s="55"/>
      <c r="K169" s="55"/>
      <c r="L169" s="55"/>
      <c r="M169" s="55"/>
      <c r="N169" s="77"/>
      <c r="O169" s="78"/>
      <c r="P169" s="79"/>
    </row>
    <row r="170" spans="1:16" s="28" customFormat="1" ht="180" customHeight="1" x14ac:dyDescent="0.55000000000000004">
      <c r="A170" s="31"/>
      <c r="B170" s="31"/>
      <c r="C170" s="31"/>
      <c r="D170" s="31"/>
      <c r="E170" s="31"/>
      <c r="F170" s="139"/>
      <c r="G170" s="139"/>
      <c r="H170" s="139"/>
      <c r="I170" s="34"/>
      <c r="J170" s="99"/>
      <c r="K170" s="32"/>
      <c r="L170" s="32"/>
      <c r="M170" s="32"/>
      <c r="N170" s="123"/>
      <c r="O170" s="123"/>
      <c r="P170" s="33"/>
    </row>
    <row r="171" spans="1:16" ht="108.75" customHeight="1" x14ac:dyDescent="0.45">
      <c r="C171" s="13"/>
      <c r="E171" s="43"/>
      <c r="F171" s="43"/>
      <c r="G171" s="44"/>
      <c r="H171" s="44"/>
      <c r="I171" s="44"/>
      <c r="J171" s="100"/>
      <c r="K171" s="44"/>
      <c r="L171" s="44"/>
      <c r="M171" s="44"/>
      <c r="N171" s="44"/>
      <c r="O171" s="44"/>
      <c r="P171" s="8"/>
    </row>
    <row r="172" spans="1:16" ht="26.25" x14ac:dyDescent="0.4">
      <c r="C172" s="13"/>
      <c r="E172" s="12"/>
      <c r="F172" s="12"/>
      <c r="G172" s="12"/>
      <c r="H172" s="12"/>
      <c r="I172" s="12"/>
      <c r="J172" s="101"/>
      <c r="K172" s="12"/>
      <c r="L172" s="12"/>
      <c r="M172" s="12"/>
      <c r="N172" s="12"/>
      <c r="O172" s="12"/>
    </row>
    <row r="173" spans="1:16" ht="26.25" x14ac:dyDescent="0.4">
      <c r="C173" s="13"/>
      <c r="D173" s="40"/>
      <c r="E173" s="39"/>
      <c r="F173" s="39"/>
      <c r="G173" s="39"/>
      <c r="H173" s="39"/>
      <c r="I173" s="12"/>
      <c r="J173" s="101"/>
      <c r="K173" s="12"/>
      <c r="L173" s="12"/>
      <c r="M173" s="12"/>
      <c r="N173" s="12"/>
      <c r="O173" s="12"/>
    </row>
    <row r="174" spans="1:16" ht="26.25" x14ac:dyDescent="0.4">
      <c r="C174" s="13"/>
      <c r="D174" s="14"/>
      <c r="E174" s="27"/>
      <c r="F174" s="12"/>
      <c r="G174" s="12"/>
      <c r="H174" s="12"/>
      <c r="I174" s="12"/>
      <c r="J174" s="102"/>
      <c r="K174" s="12"/>
      <c r="L174" s="12"/>
      <c r="M174" s="12"/>
      <c r="N174" s="12"/>
      <c r="O174" s="12"/>
    </row>
    <row r="175" spans="1:16" ht="30.75" x14ac:dyDescent="0.45">
      <c r="C175" s="13"/>
      <c r="D175" s="14"/>
      <c r="E175" s="46"/>
      <c r="F175" s="44"/>
      <c r="G175" s="44"/>
      <c r="H175" s="44"/>
      <c r="I175" s="44"/>
      <c r="J175" s="100"/>
      <c r="K175" s="44"/>
      <c r="L175" s="12"/>
      <c r="M175" s="12"/>
      <c r="N175" s="12"/>
      <c r="O175" s="12"/>
    </row>
    <row r="176" spans="1:16" ht="30.75" x14ac:dyDescent="0.45">
      <c r="C176" s="13"/>
      <c r="D176" s="14"/>
      <c r="E176" s="46"/>
      <c r="F176" s="44"/>
      <c r="G176" s="44"/>
      <c r="H176" s="44"/>
      <c r="I176" s="44"/>
      <c r="J176" s="103"/>
      <c r="K176" s="45"/>
      <c r="L176" s="12"/>
      <c r="M176" s="12"/>
      <c r="N176" s="12"/>
      <c r="O176" s="12"/>
    </row>
    <row r="177" spans="3:16" ht="26.25" x14ac:dyDescent="0.4">
      <c r="C177" s="13"/>
      <c r="D177" s="14"/>
      <c r="E177" s="12"/>
      <c r="F177" s="12"/>
      <c r="G177" s="12"/>
      <c r="H177" s="12"/>
      <c r="I177" s="12"/>
      <c r="J177" s="104"/>
      <c r="K177" s="12"/>
      <c r="L177" s="12"/>
      <c r="M177" s="12"/>
      <c r="N177" s="12"/>
      <c r="O177" s="12"/>
    </row>
    <row r="178" spans="3:16" ht="26.25" x14ac:dyDescent="0.4">
      <c r="C178" s="13"/>
      <c r="D178" s="14"/>
      <c r="E178" s="12"/>
      <c r="F178" s="12"/>
      <c r="G178" s="12"/>
      <c r="H178" s="12"/>
      <c r="I178" s="12"/>
      <c r="J178" s="101"/>
      <c r="K178" s="12"/>
      <c r="L178" s="12"/>
      <c r="M178" s="12"/>
      <c r="N178" s="12"/>
      <c r="O178" s="12"/>
    </row>
    <row r="179" spans="3:16" ht="26.25" x14ac:dyDescent="0.4">
      <c r="C179" s="13"/>
      <c r="D179" s="14"/>
      <c r="E179" s="12"/>
      <c r="F179" s="35"/>
      <c r="G179" s="12"/>
      <c r="H179" s="12"/>
      <c r="I179" s="12"/>
      <c r="J179" s="101"/>
      <c r="K179" s="12"/>
      <c r="L179" s="12"/>
      <c r="M179" s="12"/>
      <c r="N179" s="12"/>
      <c r="O179" s="12"/>
    </row>
    <row r="180" spans="3:16" x14ac:dyDescent="0.35">
      <c r="C180" s="15"/>
      <c r="D180" s="14"/>
      <c r="E180" s="37"/>
      <c r="F180" s="37"/>
      <c r="G180" s="37"/>
      <c r="H180" s="37"/>
      <c r="I180" s="37"/>
      <c r="J180" s="105"/>
      <c r="K180" s="22"/>
      <c r="L180" s="22"/>
      <c r="M180" s="22"/>
      <c r="N180" s="22"/>
      <c r="O180" s="22"/>
      <c r="P180" s="22"/>
    </row>
    <row r="181" spans="3:16" ht="30" x14ac:dyDescent="0.4">
      <c r="C181" s="15"/>
      <c r="D181" s="16"/>
      <c r="E181" s="47"/>
      <c r="F181" s="47"/>
      <c r="G181" s="47"/>
      <c r="H181" s="47"/>
      <c r="I181" s="47"/>
      <c r="J181" s="106"/>
      <c r="K181" s="47"/>
      <c r="L181" s="22"/>
      <c r="M181" s="22"/>
      <c r="N181" s="22"/>
      <c r="O181" s="22"/>
      <c r="P181" s="22"/>
    </row>
    <row r="182" spans="3:16" ht="35.25" x14ac:dyDescent="0.5">
      <c r="C182" s="15"/>
      <c r="D182" s="16"/>
      <c r="E182" s="25"/>
      <c r="F182" s="25"/>
      <c r="G182" s="25"/>
      <c r="H182" s="25"/>
      <c r="I182" s="22"/>
      <c r="J182" s="107"/>
      <c r="K182" s="22"/>
      <c r="L182" s="22"/>
      <c r="M182" s="22"/>
      <c r="N182" s="22"/>
      <c r="O182" s="22"/>
      <c r="P182" s="22"/>
    </row>
    <row r="183" spans="3:16" x14ac:dyDescent="0.35">
      <c r="C183" s="15"/>
      <c r="D183" s="16"/>
      <c r="E183" s="22"/>
      <c r="F183" s="22"/>
      <c r="G183" s="22"/>
      <c r="H183" s="22"/>
      <c r="I183" s="22"/>
      <c r="J183" s="107"/>
      <c r="K183" s="22"/>
      <c r="L183" s="22"/>
      <c r="M183" s="22"/>
      <c r="N183" s="22"/>
      <c r="O183" s="22"/>
      <c r="P183" s="22"/>
    </row>
    <row r="184" spans="3:16" x14ac:dyDescent="0.35">
      <c r="C184" s="15"/>
      <c r="D184" s="16"/>
      <c r="E184" s="80"/>
      <c r="F184" s="80"/>
      <c r="G184" s="80"/>
      <c r="H184" s="80"/>
      <c r="I184" s="22"/>
      <c r="J184" s="107"/>
      <c r="K184" s="22"/>
      <c r="L184" s="22"/>
      <c r="M184" s="22"/>
      <c r="N184" s="22"/>
      <c r="O184" s="22"/>
      <c r="P184" s="22"/>
    </row>
    <row r="185" spans="3:16" ht="27" x14ac:dyDescent="0.35">
      <c r="C185" s="15"/>
      <c r="D185" s="16"/>
      <c r="E185" s="36"/>
      <c r="F185" s="22"/>
      <c r="G185" s="22"/>
      <c r="H185" s="22"/>
      <c r="I185" s="22"/>
      <c r="J185" s="107"/>
      <c r="K185" s="22"/>
      <c r="L185" s="22"/>
      <c r="M185" s="22"/>
      <c r="N185" s="22"/>
      <c r="O185" s="22"/>
      <c r="P185" s="22"/>
    </row>
    <row r="186" spans="3:16" x14ac:dyDescent="0.35">
      <c r="C186" s="15"/>
      <c r="D186" s="16"/>
      <c r="E186" s="22"/>
      <c r="F186" s="22"/>
      <c r="G186" s="22"/>
      <c r="H186" s="22"/>
      <c r="I186" s="22"/>
      <c r="J186" s="107"/>
      <c r="K186" s="22"/>
      <c r="L186" s="22"/>
      <c r="M186" s="22"/>
      <c r="N186" s="22"/>
      <c r="O186" s="22"/>
      <c r="P186" s="22"/>
    </row>
    <row r="187" spans="3:16" x14ac:dyDescent="0.35">
      <c r="C187" s="15"/>
      <c r="D187" s="16"/>
      <c r="E187" s="22"/>
      <c r="F187" s="22"/>
      <c r="G187" s="22"/>
      <c r="H187" s="22"/>
      <c r="I187" s="22"/>
      <c r="J187" s="108"/>
      <c r="K187" s="81"/>
      <c r="L187" s="81"/>
      <c r="M187" s="81"/>
      <c r="N187" s="81"/>
      <c r="O187" s="81"/>
      <c r="P187" s="81"/>
    </row>
    <row r="188" spans="3:16" x14ac:dyDescent="0.35">
      <c r="C188" s="15"/>
      <c r="D188" s="16"/>
      <c r="E188" s="22"/>
      <c r="F188" s="22"/>
      <c r="G188" s="22"/>
      <c r="H188" s="22"/>
      <c r="I188" s="22"/>
      <c r="J188" s="107"/>
      <c r="K188" s="22"/>
      <c r="L188" s="22"/>
      <c r="M188" s="22"/>
      <c r="N188" s="22"/>
      <c r="O188" s="22"/>
      <c r="P188" s="22"/>
    </row>
    <row r="189" spans="3:16" x14ac:dyDescent="0.35">
      <c r="C189" s="15"/>
      <c r="D189" s="16"/>
      <c r="E189" s="22"/>
      <c r="F189" s="22"/>
      <c r="G189" s="22"/>
      <c r="H189" s="22"/>
      <c r="I189" s="22"/>
      <c r="J189" s="107"/>
      <c r="K189" s="22"/>
      <c r="L189" s="22"/>
      <c r="M189" s="22"/>
      <c r="N189" s="22"/>
      <c r="O189" s="22"/>
      <c r="P189" s="22"/>
    </row>
    <row r="190" spans="3:16" x14ac:dyDescent="0.35">
      <c r="C190" s="15"/>
      <c r="D190" s="16"/>
      <c r="E190" s="22"/>
      <c r="F190" s="22"/>
      <c r="G190" s="22"/>
      <c r="H190" s="22"/>
      <c r="I190" s="22"/>
      <c r="J190" s="107"/>
      <c r="K190" s="22"/>
      <c r="L190" s="22"/>
      <c r="M190" s="22"/>
      <c r="N190" s="22"/>
      <c r="O190" s="22"/>
      <c r="P190" s="22"/>
    </row>
    <row r="191" spans="3:16" x14ac:dyDescent="0.35">
      <c r="C191" s="15"/>
      <c r="D191" s="16"/>
      <c r="E191" s="22"/>
      <c r="F191" s="22"/>
      <c r="G191" s="22"/>
      <c r="H191" s="22"/>
      <c r="I191" s="22"/>
      <c r="J191" s="107"/>
      <c r="K191" s="22"/>
      <c r="L191" s="22"/>
      <c r="M191" s="22"/>
      <c r="N191" s="22"/>
      <c r="O191" s="22"/>
      <c r="P191" s="22"/>
    </row>
    <row r="192" spans="3:16" x14ac:dyDescent="0.35">
      <c r="C192" s="15"/>
      <c r="D192" s="16"/>
      <c r="E192" s="22"/>
      <c r="F192" s="22"/>
      <c r="G192" s="22"/>
      <c r="H192" s="22"/>
      <c r="I192" s="22"/>
      <c r="J192" s="107"/>
      <c r="K192" s="22"/>
      <c r="L192" s="22"/>
      <c r="M192" s="22"/>
      <c r="N192" s="22"/>
      <c r="O192" s="22"/>
      <c r="P192" s="22"/>
    </row>
    <row r="193" spans="3:16" x14ac:dyDescent="0.35">
      <c r="C193" s="15"/>
      <c r="D193" s="16"/>
      <c r="E193" s="22"/>
      <c r="F193" s="22"/>
      <c r="G193" s="22"/>
      <c r="H193" s="22"/>
      <c r="I193" s="22"/>
      <c r="J193" s="107"/>
      <c r="K193" s="22"/>
      <c r="L193" s="22"/>
      <c r="M193" s="22"/>
      <c r="N193" s="22"/>
      <c r="O193" s="22"/>
      <c r="P193" s="22"/>
    </row>
    <row r="194" spans="3:16" x14ac:dyDescent="0.35">
      <c r="C194" s="15"/>
      <c r="D194" s="16"/>
      <c r="E194" s="22"/>
      <c r="F194" s="22"/>
      <c r="G194" s="22"/>
      <c r="H194" s="22"/>
      <c r="I194" s="22"/>
      <c r="J194" s="107"/>
      <c r="K194" s="22"/>
      <c r="L194" s="22"/>
      <c r="M194" s="22"/>
      <c r="N194" s="22"/>
      <c r="O194" s="22"/>
      <c r="P194" s="22"/>
    </row>
    <row r="195" spans="3:16" x14ac:dyDescent="0.35">
      <c r="C195" s="15"/>
      <c r="D195" s="16"/>
      <c r="E195" s="22"/>
      <c r="F195" s="22"/>
      <c r="G195" s="22"/>
      <c r="H195" s="22"/>
      <c r="I195" s="22"/>
      <c r="J195" s="107"/>
      <c r="K195" s="22"/>
      <c r="L195" s="22"/>
      <c r="M195" s="22"/>
      <c r="N195" s="22"/>
      <c r="O195" s="22"/>
      <c r="P195" s="22"/>
    </row>
    <row r="196" spans="3:16" x14ac:dyDescent="0.35">
      <c r="C196" s="15"/>
      <c r="D196" s="16"/>
      <c r="E196" s="22"/>
      <c r="F196" s="22"/>
      <c r="G196" s="22"/>
      <c r="H196" s="22"/>
      <c r="I196" s="22"/>
      <c r="J196" s="107"/>
      <c r="K196" s="22"/>
      <c r="L196" s="22"/>
      <c r="M196" s="22"/>
      <c r="N196" s="22"/>
      <c r="O196" s="22"/>
      <c r="P196" s="22"/>
    </row>
    <row r="197" spans="3:16" x14ac:dyDescent="0.35">
      <c r="C197" s="15"/>
      <c r="D197" s="16"/>
      <c r="E197" s="22"/>
      <c r="F197" s="22"/>
      <c r="G197" s="22"/>
      <c r="H197" s="22"/>
      <c r="I197" s="22"/>
      <c r="J197" s="107"/>
      <c r="K197" s="22"/>
      <c r="L197" s="22"/>
      <c r="M197" s="22"/>
      <c r="N197" s="22"/>
      <c r="O197" s="22"/>
      <c r="P197" s="22"/>
    </row>
    <row r="198" spans="3:16" x14ac:dyDescent="0.35">
      <c r="C198" s="15"/>
      <c r="D198" s="16"/>
      <c r="E198" s="22"/>
      <c r="F198" s="22"/>
      <c r="G198" s="22"/>
      <c r="H198" s="22"/>
      <c r="I198" s="22"/>
      <c r="J198" s="107"/>
      <c r="K198" s="22"/>
      <c r="L198" s="22"/>
      <c r="M198" s="22"/>
      <c r="N198" s="22"/>
      <c r="O198" s="22"/>
      <c r="P198" s="22"/>
    </row>
    <row r="199" spans="3:16" x14ac:dyDescent="0.35">
      <c r="C199" s="15"/>
      <c r="D199" s="16"/>
      <c r="E199" s="22"/>
      <c r="F199" s="22"/>
      <c r="G199" s="22"/>
      <c r="H199" s="22"/>
      <c r="I199" s="22"/>
      <c r="J199" s="107"/>
      <c r="K199" s="22"/>
      <c r="L199" s="22"/>
      <c r="M199" s="22"/>
      <c r="N199" s="22"/>
      <c r="O199" s="22"/>
      <c r="P199" s="22"/>
    </row>
    <row r="200" spans="3:16" x14ac:dyDescent="0.35">
      <c r="C200" s="15"/>
      <c r="D200" s="16"/>
      <c r="E200" s="22"/>
      <c r="F200" s="22"/>
      <c r="G200" s="22"/>
      <c r="H200" s="22"/>
      <c r="I200" s="22"/>
      <c r="J200" s="107"/>
      <c r="K200" s="22"/>
      <c r="L200" s="22"/>
      <c r="M200" s="22"/>
      <c r="N200" s="22"/>
      <c r="O200" s="22"/>
      <c r="P200" s="22"/>
    </row>
    <row r="201" spans="3:16" x14ac:dyDescent="0.35">
      <c r="C201" s="15"/>
      <c r="D201" s="16"/>
      <c r="E201" s="22"/>
      <c r="F201" s="22"/>
      <c r="G201" s="22"/>
      <c r="H201" s="22"/>
      <c r="I201" s="22"/>
      <c r="J201" s="107"/>
      <c r="K201" s="22"/>
      <c r="L201" s="22"/>
      <c r="M201" s="22"/>
      <c r="N201" s="22"/>
      <c r="O201" s="22"/>
      <c r="P201" s="22"/>
    </row>
    <row r="202" spans="3:16" x14ac:dyDescent="0.35">
      <c r="C202" s="15"/>
      <c r="D202" s="16"/>
      <c r="E202" s="22"/>
      <c r="F202" s="22"/>
      <c r="G202" s="22"/>
      <c r="H202" s="22"/>
      <c r="I202" s="22"/>
      <c r="J202" s="107"/>
      <c r="K202" s="22"/>
      <c r="L202" s="22"/>
      <c r="M202" s="22"/>
      <c r="N202" s="22"/>
      <c r="O202" s="22"/>
      <c r="P202" s="22"/>
    </row>
    <row r="203" spans="3:16" x14ac:dyDescent="0.35">
      <c r="C203" s="15"/>
      <c r="D203" s="16"/>
      <c r="E203" s="22"/>
      <c r="F203" s="22"/>
      <c r="G203" s="22"/>
      <c r="H203" s="22"/>
      <c r="I203" s="22"/>
      <c r="J203" s="107"/>
      <c r="K203" s="22"/>
      <c r="L203" s="22"/>
      <c r="M203" s="22"/>
      <c r="N203" s="22"/>
      <c r="O203" s="22"/>
      <c r="P203" s="22"/>
    </row>
    <row r="204" spans="3:16" x14ac:dyDescent="0.35">
      <c r="C204" s="15"/>
      <c r="D204" s="16"/>
      <c r="E204" s="22"/>
      <c r="F204" s="22"/>
      <c r="G204" s="22"/>
      <c r="H204" s="22"/>
      <c r="I204" s="22"/>
      <c r="J204" s="107"/>
      <c r="K204" s="22"/>
      <c r="L204" s="22"/>
      <c r="M204" s="22"/>
      <c r="N204" s="22"/>
      <c r="O204" s="22"/>
      <c r="P204" s="22"/>
    </row>
    <row r="205" spans="3:16" x14ac:dyDescent="0.35">
      <c r="C205" s="15"/>
      <c r="D205" s="16"/>
      <c r="E205" s="22"/>
      <c r="F205" s="22"/>
      <c r="G205" s="22"/>
      <c r="H205" s="22"/>
      <c r="I205" s="22"/>
      <c r="J205" s="107"/>
      <c r="K205" s="22"/>
      <c r="L205" s="22"/>
      <c r="M205" s="22"/>
      <c r="N205" s="22"/>
      <c r="O205" s="22"/>
      <c r="P205" s="22"/>
    </row>
    <row r="206" spans="3:16" x14ac:dyDescent="0.35">
      <c r="C206" s="15"/>
      <c r="D206" s="16"/>
      <c r="E206" s="22"/>
      <c r="F206" s="22"/>
      <c r="G206" s="22"/>
      <c r="H206" s="22"/>
      <c r="I206" s="22"/>
      <c r="J206" s="107"/>
      <c r="K206" s="22"/>
      <c r="L206" s="22"/>
      <c r="M206" s="22"/>
      <c r="N206" s="22"/>
      <c r="O206" s="22"/>
      <c r="P206" s="22"/>
    </row>
    <row r="207" spans="3:16" x14ac:dyDescent="0.35">
      <c r="C207" s="15"/>
      <c r="D207" s="16"/>
      <c r="E207" s="22"/>
      <c r="F207" s="22"/>
      <c r="G207" s="22"/>
      <c r="H207" s="22"/>
      <c r="I207" s="22"/>
      <c r="J207" s="107"/>
      <c r="K207" s="22"/>
      <c r="L207" s="22"/>
      <c r="M207" s="22"/>
      <c r="N207" s="22"/>
      <c r="O207" s="22"/>
      <c r="P207" s="22"/>
    </row>
    <row r="208" spans="3:16" x14ac:dyDescent="0.35">
      <c r="C208" s="15"/>
      <c r="D208" s="16"/>
      <c r="E208" s="22"/>
      <c r="F208" s="22"/>
      <c r="G208" s="22"/>
      <c r="H208" s="22"/>
      <c r="I208" s="22"/>
      <c r="J208" s="107"/>
      <c r="K208" s="22"/>
      <c r="L208" s="22"/>
      <c r="M208" s="22"/>
      <c r="N208" s="22"/>
      <c r="O208" s="22"/>
      <c r="P208" s="22"/>
    </row>
    <row r="209" spans="3:16" x14ac:dyDescent="0.35">
      <c r="C209" s="15"/>
      <c r="D209" s="16"/>
      <c r="E209" s="22"/>
      <c r="F209" s="22"/>
      <c r="G209" s="22"/>
      <c r="H209" s="22"/>
      <c r="I209" s="22"/>
      <c r="J209" s="107"/>
      <c r="K209" s="22"/>
      <c r="L209" s="22"/>
      <c r="M209" s="22"/>
      <c r="N209" s="22"/>
      <c r="O209" s="22"/>
      <c r="P209" s="22"/>
    </row>
    <row r="210" spans="3:16" x14ac:dyDescent="0.35">
      <c r="C210" s="15"/>
      <c r="D210" s="16"/>
      <c r="E210" s="22"/>
      <c r="F210" s="22"/>
      <c r="G210" s="22"/>
      <c r="H210" s="22"/>
      <c r="I210" s="22"/>
      <c r="J210" s="107"/>
      <c r="K210" s="22"/>
      <c r="L210" s="22"/>
      <c r="M210" s="22"/>
      <c r="N210" s="22"/>
      <c r="O210" s="22"/>
      <c r="P210" s="22"/>
    </row>
    <row r="211" spans="3:16" x14ac:dyDescent="0.35">
      <c r="C211" s="15"/>
      <c r="D211" s="16"/>
      <c r="E211" s="22"/>
      <c r="F211" s="22"/>
      <c r="G211" s="22"/>
      <c r="H211" s="22"/>
      <c r="I211" s="22"/>
      <c r="J211" s="107"/>
      <c r="K211" s="22"/>
      <c r="L211" s="22"/>
      <c r="M211" s="22"/>
      <c r="N211" s="22"/>
      <c r="O211" s="22"/>
      <c r="P211" s="22"/>
    </row>
    <row r="212" spans="3:16" x14ac:dyDescent="0.35">
      <c r="C212" s="15"/>
      <c r="D212" s="16"/>
      <c r="E212" s="22"/>
      <c r="F212" s="22"/>
      <c r="G212" s="22"/>
      <c r="H212" s="22"/>
      <c r="I212" s="22"/>
      <c r="J212" s="107"/>
      <c r="K212" s="22"/>
      <c r="L212" s="22"/>
      <c r="M212" s="22"/>
      <c r="N212" s="22"/>
      <c r="O212" s="22"/>
      <c r="P212" s="22"/>
    </row>
    <row r="213" spans="3:16" x14ac:dyDescent="0.35">
      <c r="C213" s="15"/>
      <c r="D213" s="16"/>
      <c r="E213" s="22"/>
      <c r="F213" s="22"/>
      <c r="G213" s="22"/>
      <c r="H213" s="22"/>
      <c r="I213" s="22"/>
      <c r="J213" s="107"/>
      <c r="K213" s="22"/>
      <c r="L213" s="22"/>
      <c r="M213" s="22"/>
      <c r="N213" s="22"/>
      <c r="O213" s="22"/>
      <c r="P213" s="22"/>
    </row>
    <row r="214" spans="3:16" x14ac:dyDescent="0.35">
      <c r="C214" s="15"/>
      <c r="D214" s="16"/>
      <c r="E214" s="22"/>
      <c r="F214" s="22"/>
      <c r="G214" s="22"/>
      <c r="H214" s="22"/>
      <c r="I214" s="22"/>
      <c r="J214" s="107"/>
      <c r="K214" s="22"/>
      <c r="L214" s="22"/>
      <c r="M214" s="22"/>
      <c r="N214" s="22"/>
      <c r="O214" s="22"/>
      <c r="P214" s="22"/>
    </row>
    <row r="215" spans="3:16" x14ac:dyDescent="0.35">
      <c r="C215" s="15"/>
      <c r="D215" s="16"/>
      <c r="E215" s="22"/>
      <c r="F215" s="22"/>
      <c r="G215" s="22"/>
      <c r="H215" s="22"/>
      <c r="I215" s="22"/>
      <c r="J215" s="107"/>
      <c r="K215" s="22"/>
      <c r="L215" s="22"/>
      <c r="M215" s="22"/>
      <c r="N215" s="22"/>
      <c r="O215" s="22"/>
      <c r="P215" s="22"/>
    </row>
    <row r="216" spans="3:16" x14ac:dyDescent="0.35">
      <c r="C216" s="15"/>
      <c r="D216" s="16"/>
      <c r="E216" s="22"/>
      <c r="F216" s="22"/>
      <c r="G216" s="22"/>
      <c r="H216" s="22"/>
      <c r="I216" s="22"/>
      <c r="J216" s="107"/>
      <c r="K216" s="22"/>
      <c r="L216" s="22"/>
      <c r="M216" s="22"/>
      <c r="N216" s="22"/>
      <c r="O216" s="22"/>
      <c r="P216" s="22"/>
    </row>
    <row r="217" spans="3:16" x14ac:dyDescent="0.35">
      <c r="C217" s="15"/>
      <c r="D217" s="16"/>
      <c r="E217" s="22"/>
      <c r="F217" s="22"/>
      <c r="G217" s="22"/>
      <c r="H217" s="22"/>
      <c r="I217" s="22"/>
      <c r="J217" s="107"/>
      <c r="K217" s="22"/>
      <c r="L217" s="22"/>
      <c r="M217" s="22"/>
      <c r="N217" s="22"/>
      <c r="O217" s="22"/>
      <c r="P217" s="22"/>
    </row>
    <row r="218" spans="3:16" x14ac:dyDescent="0.35">
      <c r="C218" s="15"/>
      <c r="D218" s="16"/>
      <c r="E218" s="22"/>
      <c r="F218" s="22"/>
      <c r="G218" s="22"/>
      <c r="H218" s="22"/>
      <c r="I218" s="22"/>
      <c r="J218" s="107"/>
      <c r="K218" s="22"/>
      <c r="L218" s="22"/>
      <c r="M218" s="22"/>
      <c r="N218" s="22"/>
      <c r="O218" s="22"/>
      <c r="P218" s="22"/>
    </row>
    <row r="219" spans="3:16" x14ac:dyDescent="0.35">
      <c r="C219" s="15"/>
      <c r="D219" s="16"/>
      <c r="E219" s="22"/>
      <c r="F219" s="22"/>
      <c r="G219" s="22"/>
      <c r="H219" s="22"/>
      <c r="I219" s="22"/>
      <c r="J219" s="107"/>
      <c r="K219" s="22"/>
      <c r="L219" s="22"/>
      <c r="M219" s="22"/>
      <c r="N219" s="22"/>
      <c r="O219" s="22"/>
      <c r="P219" s="22"/>
    </row>
    <row r="220" spans="3:16" x14ac:dyDescent="0.35">
      <c r="C220" s="15"/>
      <c r="D220" s="16"/>
      <c r="E220" s="22"/>
      <c r="F220" s="22"/>
      <c r="G220" s="22"/>
      <c r="H220" s="22"/>
      <c r="I220" s="22"/>
      <c r="J220" s="107"/>
      <c r="K220" s="22"/>
      <c r="L220" s="22"/>
      <c r="M220" s="22"/>
      <c r="N220" s="22"/>
      <c r="O220" s="22"/>
      <c r="P220" s="22"/>
    </row>
    <row r="221" spans="3:16" x14ac:dyDescent="0.35">
      <c r="C221" s="15"/>
      <c r="D221" s="16"/>
      <c r="E221" s="22"/>
      <c r="F221" s="22"/>
      <c r="G221" s="22"/>
      <c r="H221" s="22"/>
      <c r="I221" s="22"/>
      <c r="J221" s="107"/>
      <c r="K221" s="22"/>
      <c r="L221" s="22"/>
      <c r="M221" s="22"/>
      <c r="N221" s="22"/>
      <c r="O221" s="22"/>
      <c r="P221" s="22"/>
    </row>
    <row r="222" spans="3:16" x14ac:dyDescent="0.35">
      <c r="C222" s="15"/>
      <c r="D222" s="16"/>
      <c r="E222" s="22"/>
      <c r="F222" s="22"/>
      <c r="G222" s="22"/>
      <c r="H222" s="22"/>
      <c r="I222" s="22"/>
      <c r="J222" s="107"/>
      <c r="K222" s="22"/>
      <c r="L222" s="22"/>
      <c r="M222" s="22"/>
      <c r="N222" s="22"/>
      <c r="O222" s="22"/>
      <c r="P222" s="22"/>
    </row>
    <row r="223" spans="3:16" x14ac:dyDescent="0.35">
      <c r="C223" s="15"/>
      <c r="D223" s="16"/>
      <c r="E223" s="22"/>
      <c r="F223" s="22"/>
      <c r="G223" s="22"/>
      <c r="H223" s="22"/>
      <c r="I223" s="22"/>
      <c r="J223" s="107"/>
      <c r="K223" s="22"/>
      <c r="L223" s="22"/>
      <c r="M223" s="22"/>
      <c r="N223" s="22"/>
      <c r="O223" s="22"/>
      <c r="P223" s="22"/>
    </row>
    <row r="224" spans="3:16" x14ac:dyDescent="0.35">
      <c r="C224" s="15"/>
      <c r="D224" s="16"/>
      <c r="E224" s="22"/>
      <c r="F224" s="22"/>
      <c r="G224" s="22"/>
      <c r="H224" s="22"/>
      <c r="I224" s="22"/>
      <c r="J224" s="107"/>
      <c r="K224" s="22"/>
      <c r="L224" s="22"/>
      <c r="M224" s="22"/>
      <c r="N224" s="22"/>
      <c r="O224" s="22"/>
      <c r="P224" s="22"/>
    </row>
    <row r="225" spans="3:16" x14ac:dyDescent="0.35">
      <c r="C225" s="15"/>
      <c r="D225" s="16"/>
      <c r="E225" s="22"/>
      <c r="F225" s="22"/>
      <c r="G225" s="22"/>
      <c r="H225" s="22"/>
      <c r="I225" s="22"/>
      <c r="J225" s="107"/>
      <c r="K225" s="22"/>
      <c r="L225" s="22"/>
      <c r="M225" s="22"/>
      <c r="N225" s="22"/>
      <c r="O225" s="22"/>
      <c r="P225" s="22"/>
    </row>
    <row r="226" spans="3:16" x14ac:dyDescent="0.35">
      <c r="C226" s="15"/>
      <c r="D226" s="16"/>
      <c r="E226" s="22"/>
      <c r="F226" s="22"/>
      <c r="G226" s="22"/>
      <c r="H226" s="22"/>
      <c r="I226" s="22"/>
      <c r="J226" s="107"/>
      <c r="K226" s="22"/>
      <c r="L226" s="22"/>
      <c r="M226" s="22"/>
      <c r="N226" s="22"/>
      <c r="O226" s="22"/>
      <c r="P226" s="22"/>
    </row>
    <row r="227" spans="3:16" x14ac:dyDescent="0.35">
      <c r="C227" s="15"/>
      <c r="D227" s="16"/>
      <c r="E227" s="22"/>
      <c r="F227" s="22"/>
      <c r="G227" s="22"/>
      <c r="H227" s="22"/>
      <c r="I227" s="22"/>
      <c r="J227" s="107"/>
      <c r="K227" s="22"/>
      <c r="L227" s="22"/>
      <c r="M227" s="22"/>
      <c r="N227" s="22"/>
      <c r="O227" s="22"/>
      <c r="P227" s="22"/>
    </row>
    <row r="228" spans="3:16" x14ac:dyDescent="0.35">
      <c r="C228" s="15"/>
      <c r="D228" s="16"/>
      <c r="E228" s="22"/>
      <c r="F228" s="22"/>
      <c r="G228" s="22"/>
      <c r="H228" s="22"/>
      <c r="I228" s="22"/>
      <c r="J228" s="107"/>
      <c r="K228" s="22"/>
      <c r="L228" s="22"/>
      <c r="M228" s="22"/>
      <c r="N228" s="22"/>
      <c r="O228" s="22"/>
      <c r="P228" s="22"/>
    </row>
    <row r="229" spans="3:16" x14ac:dyDescent="0.35">
      <c r="C229" s="15"/>
      <c r="D229" s="16"/>
      <c r="E229" s="22"/>
      <c r="F229" s="22"/>
      <c r="G229" s="22"/>
      <c r="H229" s="22"/>
      <c r="I229" s="22"/>
      <c r="J229" s="107"/>
      <c r="K229" s="22"/>
      <c r="L229" s="22"/>
      <c r="M229" s="22"/>
      <c r="N229" s="22"/>
      <c r="O229" s="22"/>
      <c r="P229" s="22"/>
    </row>
    <row r="230" spans="3:16" x14ac:dyDescent="0.35">
      <c r="C230" s="15"/>
      <c r="D230" s="16"/>
      <c r="E230" s="22"/>
      <c r="F230" s="22"/>
      <c r="G230" s="22"/>
      <c r="H230" s="22"/>
      <c r="I230" s="22"/>
      <c r="J230" s="107"/>
      <c r="K230" s="22"/>
      <c r="L230" s="22"/>
      <c r="M230" s="22"/>
      <c r="N230" s="22"/>
      <c r="O230" s="22"/>
      <c r="P230" s="22"/>
    </row>
    <row r="231" spans="3:16" x14ac:dyDescent="0.35">
      <c r="C231" s="15"/>
      <c r="D231" s="16"/>
      <c r="E231" s="22"/>
      <c r="F231" s="22"/>
      <c r="G231" s="22"/>
      <c r="H231" s="22"/>
      <c r="I231" s="22"/>
      <c r="J231" s="107"/>
      <c r="K231" s="22"/>
      <c r="L231" s="22"/>
      <c r="M231" s="22"/>
      <c r="N231" s="22"/>
      <c r="O231" s="22"/>
      <c r="P231" s="22"/>
    </row>
    <row r="232" spans="3:16" x14ac:dyDescent="0.35">
      <c r="C232" s="15"/>
      <c r="D232" s="16"/>
      <c r="E232" s="22"/>
      <c r="F232" s="22"/>
      <c r="G232" s="22"/>
      <c r="H232" s="22"/>
      <c r="I232" s="22"/>
      <c r="J232" s="107"/>
      <c r="K232" s="22"/>
      <c r="L232" s="22"/>
      <c r="M232" s="22"/>
      <c r="N232" s="22"/>
      <c r="O232" s="22"/>
      <c r="P232" s="22"/>
    </row>
    <row r="233" spans="3:16" x14ac:dyDescent="0.35">
      <c r="C233" s="15"/>
      <c r="D233" s="16"/>
      <c r="E233" s="22"/>
      <c r="F233" s="22"/>
      <c r="G233" s="22"/>
      <c r="H233" s="22"/>
      <c r="I233" s="22"/>
      <c r="J233" s="107"/>
      <c r="K233" s="22"/>
      <c r="L233" s="22"/>
      <c r="M233" s="22"/>
      <c r="N233" s="22"/>
      <c r="O233" s="22"/>
      <c r="P233" s="22"/>
    </row>
    <row r="234" spans="3:16" x14ac:dyDescent="0.35">
      <c r="C234" s="15"/>
      <c r="D234" s="16"/>
      <c r="E234" s="22"/>
      <c r="F234" s="22"/>
      <c r="G234" s="22"/>
      <c r="H234" s="22"/>
      <c r="I234" s="22"/>
      <c r="J234" s="107"/>
      <c r="K234" s="22"/>
      <c r="L234" s="22"/>
      <c r="M234" s="22"/>
      <c r="N234" s="22"/>
      <c r="O234" s="22"/>
      <c r="P234" s="22"/>
    </row>
    <row r="235" spans="3:16" x14ac:dyDescent="0.35">
      <c r="C235" s="15"/>
      <c r="D235" s="16"/>
      <c r="E235" s="22"/>
      <c r="F235" s="22"/>
      <c r="G235" s="22"/>
      <c r="H235" s="22"/>
      <c r="I235" s="22"/>
      <c r="J235" s="107"/>
      <c r="K235" s="22"/>
      <c r="L235" s="22"/>
      <c r="M235" s="22"/>
      <c r="N235" s="22"/>
      <c r="O235" s="22"/>
      <c r="P235" s="22"/>
    </row>
    <row r="236" spans="3:16" x14ac:dyDescent="0.35">
      <c r="C236" s="15"/>
      <c r="D236" s="16"/>
      <c r="E236" s="22"/>
      <c r="F236" s="22"/>
      <c r="G236" s="22"/>
      <c r="H236" s="22"/>
      <c r="I236" s="22"/>
      <c r="J236" s="107"/>
      <c r="K236" s="22"/>
      <c r="L236" s="22"/>
      <c r="M236" s="22"/>
      <c r="N236" s="22"/>
      <c r="O236" s="22"/>
      <c r="P236" s="22"/>
    </row>
    <row r="237" spans="3:16" x14ac:dyDescent="0.35">
      <c r="C237" s="15"/>
      <c r="D237" s="16"/>
      <c r="E237" s="22"/>
      <c r="F237" s="22"/>
      <c r="G237" s="22"/>
      <c r="H237" s="22"/>
      <c r="I237" s="22"/>
      <c r="J237" s="107"/>
      <c r="K237" s="22"/>
      <c r="L237" s="22"/>
      <c r="M237" s="22"/>
      <c r="N237" s="22"/>
      <c r="O237" s="22"/>
      <c r="P237" s="22"/>
    </row>
    <row r="238" spans="3:16" x14ac:dyDescent="0.35">
      <c r="C238" s="15"/>
      <c r="D238" s="16"/>
      <c r="E238" s="22"/>
      <c r="F238" s="22"/>
      <c r="G238" s="22"/>
      <c r="H238" s="22"/>
      <c r="I238" s="22"/>
      <c r="J238" s="107"/>
      <c r="K238" s="22"/>
      <c r="L238" s="22"/>
      <c r="M238" s="22"/>
      <c r="N238" s="22"/>
      <c r="O238" s="22"/>
      <c r="P238" s="22"/>
    </row>
    <row r="239" spans="3:16" x14ac:dyDescent="0.35">
      <c r="C239" s="15"/>
      <c r="D239" s="16"/>
      <c r="E239" s="22"/>
      <c r="F239" s="22"/>
      <c r="G239" s="22"/>
      <c r="H239" s="22"/>
      <c r="I239" s="22"/>
      <c r="J239" s="107"/>
      <c r="K239" s="22"/>
      <c r="L239" s="22"/>
      <c r="M239" s="22"/>
      <c r="N239" s="22"/>
      <c r="O239" s="22"/>
      <c r="P239" s="22"/>
    </row>
    <row r="240" spans="3:16" x14ac:dyDescent="0.35">
      <c r="C240" s="15"/>
      <c r="D240" s="16"/>
      <c r="E240" s="22"/>
      <c r="F240" s="22"/>
      <c r="G240" s="22"/>
      <c r="H240" s="22"/>
      <c r="I240" s="22"/>
      <c r="J240" s="107"/>
      <c r="K240" s="22"/>
      <c r="L240" s="22"/>
      <c r="M240" s="22"/>
      <c r="N240" s="22"/>
      <c r="O240" s="22"/>
      <c r="P240" s="22"/>
    </row>
    <row r="241" spans="3:16" x14ac:dyDescent="0.35">
      <c r="C241" s="15"/>
      <c r="D241" s="16"/>
      <c r="E241" s="22"/>
      <c r="F241" s="22"/>
      <c r="G241" s="22"/>
      <c r="H241" s="22"/>
      <c r="I241" s="22"/>
      <c r="J241" s="107"/>
      <c r="K241" s="22"/>
      <c r="L241" s="22"/>
      <c r="M241" s="22"/>
      <c r="N241" s="22"/>
      <c r="O241" s="22"/>
      <c r="P241" s="22"/>
    </row>
    <row r="242" spans="3:16" x14ac:dyDescent="0.35">
      <c r="C242" s="15"/>
      <c r="D242" s="16"/>
      <c r="E242" s="22"/>
      <c r="F242" s="22"/>
      <c r="G242" s="22"/>
      <c r="H242" s="22"/>
      <c r="I242" s="22"/>
      <c r="J242" s="107"/>
      <c r="K242" s="22"/>
      <c r="L242" s="22"/>
      <c r="M242" s="22"/>
      <c r="N242" s="22"/>
      <c r="O242" s="22"/>
      <c r="P242" s="22"/>
    </row>
    <row r="243" spans="3:16" x14ac:dyDescent="0.35">
      <c r="C243" s="15"/>
      <c r="D243" s="16"/>
      <c r="E243" s="22"/>
      <c r="F243" s="22"/>
      <c r="G243" s="22"/>
      <c r="H243" s="22"/>
      <c r="I243" s="22"/>
      <c r="J243" s="107"/>
      <c r="K243" s="22"/>
      <c r="L243" s="22"/>
      <c r="M243" s="22"/>
      <c r="N243" s="22"/>
      <c r="O243" s="22"/>
      <c r="P243" s="22"/>
    </row>
    <row r="244" spans="3:16" x14ac:dyDescent="0.35">
      <c r="C244" s="15"/>
      <c r="D244" s="16"/>
      <c r="E244" s="22"/>
      <c r="F244" s="22"/>
      <c r="G244" s="22"/>
      <c r="H244" s="22"/>
      <c r="I244" s="22"/>
      <c r="J244" s="107"/>
      <c r="K244" s="22"/>
      <c r="L244" s="22"/>
      <c r="M244" s="22"/>
      <c r="N244" s="22"/>
      <c r="O244" s="22"/>
      <c r="P244" s="22"/>
    </row>
    <row r="245" spans="3:16" x14ac:dyDescent="0.35">
      <c r="C245" s="15"/>
      <c r="D245" s="16"/>
      <c r="E245" s="22"/>
      <c r="F245" s="22"/>
      <c r="G245" s="22"/>
      <c r="H245" s="22"/>
      <c r="I245" s="22"/>
      <c r="J245" s="107"/>
      <c r="K245" s="22"/>
      <c r="L245" s="22"/>
      <c r="M245" s="22"/>
      <c r="N245" s="22"/>
      <c r="O245" s="22"/>
    </row>
    <row r="246" spans="3:16" x14ac:dyDescent="0.35">
      <c r="C246" s="15"/>
      <c r="D246" s="16"/>
      <c r="E246" s="22"/>
      <c r="F246" s="22"/>
      <c r="G246" s="22"/>
      <c r="H246" s="22"/>
      <c r="I246" s="22"/>
      <c r="J246" s="107"/>
      <c r="K246" s="22"/>
      <c r="L246" s="22"/>
      <c r="M246" s="22"/>
      <c r="N246" s="22"/>
      <c r="O246" s="22"/>
    </row>
    <row r="247" spans="3:16" x14ac:dyDescent="0.35">
      <c r="C247" s="15"/>
      <c r="D247" s="16"/>
      <c r="E247" s="22"/>
      <c r="F247" s="22"/>
      <c r="G247" s="22"/>
      <c r="H247" s="22"/>
      <c r="I247" s="22"/>
      <c r="J247" s="107"/>
      <c r="K247" s="22"/>
      <c r="L247" s="22"/>
      <c r="M247" s="22"/>
      <c r="N247" s="22"/>
      <c r="O247" s="22"/>
    </row>
    <row r="248" spans="3:16" x14ac:dyDescent="0.35">
      <c r="C248" s="15"/>
      <c r="D248" s="16"/>
      <c r="E248" s="22"/>
      <c r="F248" s="22"/>
      <c r="G248" s="22"/>
      <c r="H248" s="22"/>
      <c r="I248" s="22"/>
      <c r="J248" s="107"/>
      <c r="K248" s="22"/>
      <c r="L248" s="22"/>
      <c r="M248" s="22"/>
      <c r="N248" s="22"/>
      <c r="O248" s="22"/>
    </row>
    <row r="249" spans="3:16" x14ac:dyDescent="0.35">
      <c r="C249" s="15"/>
      <c r="D249" s="16"/>
      <c r="E249" s="22"/>
      <c r="F249" s="22"/>
      <c r="G249" s="22"/>
      <c r="H249" s="22"/>
      <c r="I249" s="22"/>
      <c r="J249" s="107"/>
      <c r="K249" s="22"/>
      <c r="L249" s="22"/>
      <c r="M249" s="22"/>
      <c r="N249" s="22"/>
      <c r="O249" s="22"/>
    </row>
    <row r="250" spans="3:16" x14ac:dyDescent="0.35">
      <c r="C250" s="15"/>
      <c r="D250" s="16"/>
      <c r="E250" s="22"/>
      <c r="F250" s="22"/>
      <c r="G250" s="22"/>
      <c r="H250" s="22"/>
      <c r="I250" s="22"/>
      <c r="J250" s="107"/>
      <c r="K250" s="22"/>
      <c r="L250" s="22"/>
      <c r="M250" s="22"/>
      <c r="N250" s="22"/>
      <c r="O250" s="22"/>
    </row>
    <row r="251" spans="3:16" x14ac:dyDescent="0.35">
      <c r="C251" s="15"/>
      <c r="D251" s="16"/>
      <c r="E251" s="22"/>
      <c r="F251" s="22"/>
      <c r="G251" s="22"/>
      <c r="H251" s="22"/>
      <c r="I251" s="22"/>
      <c r="J251" s="107"/>
      <c r="K251" s="22"/>
      <c r="L251" s="22"/>
      <c r="M251" s="22"/>
      <c r="N251" s="22"/>
      <c r="O251" s="22"/>
    </row>
    <row r="252" spans="3:16" x14ac:dyDescent="0.35">
      <c r="C252" s="15"/>
      <c r="D252" s="16"/>
      <c r="E252" s="22"/>
      <c r="F252" s="22"/>
      <c r="G252" s="22"/>
      <c r="H252" s="22"/>
      <c r="I252" s="22"/>
      <c r="J252" s="107"/>
      <c r="K252" s="22"/>
      <c r="L252" s="22"/>
      <c r="M252" s="22"/>
      <c r="N252" s="22"/>
      <c r="O252" s="22"/>
    </row>
    <row r="253" spans="3:16" x14ac:dyDescent="0.35">
      <c r="C253" s="15"/>
      <c r="D253" s="16"/>
      <c r="E253" s="22"/>
      <c r="F253" s="22"/>
      <c r="G253" s="22"/>
      <c r="H253" s="22"/>
      <c r="I253" s="22"/>
      <c r="J253" s="107"/>
      <c r="K253" s="22"/>
      <c r="L253" s="22"/>
      <c r="M253" s="22"/>
      <c r="N253" s="22"/>
      <c r="O253" s="22"/>
    </row>
    <row r="254" spans="3:16" x14ac:dyDescent="0.35">
      <c r="C254" s="15"/>
      <c r="D254" s="16"/>
      <c r="E254" s="22"/>
      <c r="F254" s="22"/>
      <c r="G254" s="22"/>
      <c r="H254" s="22"/>
      <c r="I254" s="22"/>
      <c r="J254" s="107"/>
      <c r="K254" s="22"/>
      <c r="L254" s="22"/>
      <c r="M254" s="22"/>
      <c r="N254" s="22"/>
      <c r="O254" s="22"/>
    </row>
    <row r="255" spans="3:16" x14ac:dyDescent="0.35">
      <c r="C255" s="15"/>
      <c r="D255" s="16"/>
      <c r="E255" s="22"/>
      <c r="F255" s="22"/>
      <c r="G255" s="22"/>
      <c r="H255" s="22"/>
      <c r="I255" s="22"/>
      <c r="J255" s="107"/>
      <c r="K255" s="22"/>
      <c r="L255" s="22"/>
      <c r="M255" s="22"/>
      <c r="N255" s="22"/>
      <c r="O255" s="22"/>
    </row>
    <row r="256" spans="3:16" x14ac:dyDescent="0.35">
      <c r="C256" s="15"/>
      <c r="D256" s="16"/>
      <c r="E256" s="22"/>
      <c r="F256" s="22"/>
      <c r="G256" s="22"/>
      <c r="H256" s="22"/>
      <c r="I256" s="22"/>
      <c r="J256" s="107"/>
      <c r="K256" s="22"/>
      <c r="L256" s="22"/>
      <c r="M256" s="22"/>
      <c r="N256" s="22"/>
      <c r="O256" s="22"/>
    </row>
    <row r="257" spans="3:15" x14ac:dyDescent="0.35">
      <c r="C257" s="15"/>
      <c r="D257" s="16"/>
      <c r="E257" s="22"/>
      <c r="F257" s="22"/>
      <c r="G257" s="22"/>
      <c r="H257" s="22"/>
      <c r="I257" s="22"/>
      <c r="J257" s="107"/>
      <c r="K257" s="22"/>
      <c r="L257" s="22"/>
      <c r="M257" s="22"/>
      <c r="N257" s="22"/>
      <c r="O257" s="22"/>
    </row>
    <row r="258" spans="3:15" x14ac:dyDescent="0.35">
      <c r="C258" s="15"/>
      <c r="D258" s="16"/>
      <c r="E258" s="22"/>
      <c r="F258" s="22"/>
      <c r="G258" s="22"/>
      <c r="H258" s="22"/>
      <c r="I258" s="22"/>
      <c r="J258" s="107"/>
      <c r="K258" s="22"/>
      <c r="L258" s="22"/>
      <c r="M258" s="22"/>
      <c r="N258" s="22"/>
      <c r="O258" s="22"/>
    </row>
    <row r="259" spans="3:15" x14ac:dyDescent="0.35">
      <c r="C259" s="15"/>
      <c r="D259" s="16"/>
      <c r="E259" s="22"/>
      <c r="F259" s="22"/>
      <c r="G259" s="22"/>
      <c r="H259" s="22"/>
      <c r="I259" s="22"/>
      <c r="J259" s="107"/>
      <c r="K259" s="22"/>
      <c r="L259" s="22"/>
      <c r="M259" s="22"/>
      <c r="N259" s="22"/>
      <c r="O259" s="22"/>
    </row>
    <row r="260" spans="3:15" x14ac:dyDescent="0.35">
      <c r="C260" s="15"/>
      <c r="D260" s="16"/>
      <c r="E260" s="22"/>
      <c r="F260" s="22"/>
      <c r="G260" s="22"/>
      <c r="H260" s="22"/>
      <c r="I260" s="22"/>
      <c r="J260" s="107"/>
      <c r="K260" s="22"/>
      <c r="L260" s="22"/>
      <c r="M260" s="22"/>
      <c r="N260" s="22"/>
      <c r="O260" s="22"/>
    </row>
    <row r="261" spans="3:15" x14ac:dyDescent="0.35">
      <c r="C261" s="15"/>
      <c r="D261" s="16"/>
      <c r="E261" s="22"/>
      <c r="F261" s="22"/>
      <c r="G261" s="22"/>
      <c r="H261" s="22"/>
      <c r="I261" s="22"/>
      <c r="J261" s="107"/>
      <c r="K261" s="22"/>
      <c r="L261" s="22"/>
      <c r="M261" s="22"/>
      <c r="N261" s="22"/>
      <c r="O261" s="22"/>
    </row>
    <row r="262" spans="3:15" x14ac:dyDescent="0.35">
      <c r="C262" s="15"/>
      <c r="D262" s="16"/>
      <c r="E262" s="22"/>
      <c r="F262" s="22"/>
      <c r="G262" s="22"/>
      <c r="H262" s="22"/>
      <c r="I262" s="22"/>
      <c r="J262" s="107"/>
      <c r="K262" s="22"/>
      <c r="L262" s="22"/>
      <c r="M262" s="22"/>
      <c r="N262" s="22"/>
      <c r="O262" s="22"/>
    </row>
    <row r="263" spans="3:15" x14ac:dyDescent="0.35">
      <c r="C263" s="15"/>
      <c r="D263" s="16"/>
      <c r="E263" s="22"/>
      <c r="F263" s="22"/>
      <c r="G263" s="22"/>
      <c r="H263" s="22"/>
      <c r="I263" s="22"/>
      <c r="J263" s="107"/>
      <c r="K263" s="22"/>
      <c r="L263" s="22"/>
      <c r="M263" s="22"/>
      <c r="N263" s="22"/>
      <c r="O263" s="22"/>
    </row>
    <row r="264" spans="3:15" x14ac:dyDescent="0.35">
      <c r="C264" s="15"/>
      <c r="D264" s="16"/>
      <c r="E264" s="22"/>
      <c r="F264" s="22"/>
      <c r="G264" s="22"/>
      <c r="H264" s="22"/>
      <c r="I264" s="22"/>
      <c r="J264" s="107"/>
      <c r="K264" s="22"/>
      <c r="L264" s="22"/>
      <c r="M264" s="22"/>
      <c r="N264" s="22"/>
      <c r="O264" s="22"/>
    </row>
    <row r="265" spans="3:15" x14ac:dyDescent="0.35">
      <c r="C265" s="15"/>
      <c r="D265" s="16"/>
      <c r="E265" s="22"/>
      <c r="F265" s="22"/>
      <c r="G265" s="22"/>
      <c r="H265" s="22"/>
      <c r="I265" s="22"/>
      <c r="J265" s="107"/>
      <c r="K265" s="22"/>
      <c r="L265" s="22"/>
      <c r="M265" s="22"/>
      <c r="N265" s="22"/>
      <c r="O265" s="22"/>
    </row>
    <row r="266" spans="3:15" x14ac:dyDescent="0.35">
      <c r="C266" s="15"/>
      <c r="D266" s="16"/>
      <c r="E266" s="22"/>
      <c r="F266" s="22"/>
      <c r="G266" s="22"/>
      <c r="H266" s="22"/>
      <c r="I266" s="22"/>
      <c r="J266" s="107"/>
      <c r="K266" s="22"/>
      <c r="L266" s="22"/>
      <c r="M266" s="22"/>
      <c r="N266" s="22"/>
      <c r="O266" s="22"/>
    </row>
    <row r="267" spans="3:15" x14ac:dyDescent="0.35">
      <c r="C267" s="15"/>
      <c r="D267" s="16"/>
      <c r="E267" s="22"/>
      <c r="F267" s="22"/>
      <c r="G267" s="22"/>
      <c r="H267" s="22"/>
      <c r="I267" s="22"/>
      <c r="J267" s="107"/>
      <c r="K267" s="22"/>
      <c r="L267" s="22"/>
      <c r="M267" s="22"/>
      <c r="N267" s="22"/>
      <c r="O267" s="22"/>
    </row>
    <row r="268" spans="3:15" x14ac:dyDescent="0.35">
      <c r="C268" s="17"/>
      <c r="D268" s="16"/>
      <c r="E268" s="22"/>
      <c r="F268" s="22"/>
      <c r="G268" s="22"/>
      <c r="H268" s="22"/>
      <c r="I268" s="22"/>
      <c r="J268" s="107"/>
      <c r="K268" s="22"/>
      <c r="L268" s="22"/>
      <c r="M268" s="22"/>
      <c r="N268" s="22"/>
      <c r="O268" s="22"/>
    </row>
    <row r="269" spans="3:15" x14ac:dyDescent="0.35">
      <c r="C269" s="17"/>
      <c r="D269" s="16"/>
      <c r="E269" s="22"/>
      <c r="F269" s="22"/>
      <c r="G269" s="22"/>
      <c r="H269" s="22"/>
      <c r="I269" s="22"/>
      <c r="J269" s="107"/>
      <c r="K269" s="22"/>
      <c r="L269" s="22"/>
      <c r="M269" s="22"/>
      <c r="N269" s="22"/>
      <c r="O269" s="22"/>
    </row>
    <row r="270" spans="3:15" x14ac:dyDescent="0.35">
      <c r="D270" s="16"/>
    </row>
    <row r="271" spans="3:15" x14ac:dyDescent="0.35">
      <c r="D271" s="18"/>
    </row>
    <row r="272" spans="3:15" x14ac:dyDescent="0.35">
      <c r="D272" s="18"/>
    </row>
    <row r="273" spans="4:4" x14ac:dyDescent="0.35">
      <c r="D273" s="18"/>
    </row>
    <row r="274" spans="4:4" x14ac:dyDescent="0.35">
      <c r="D274" s="18"/>
    </row>
    <row r="275" spans="4:4" x14ac:dyDescent="0.35">
      <c r="D275" s="18"/>
    </row>
    <row r="276" spans="4:4" x14ac:dyDescent="0.35">
      <c r="D276" s="18"/>
    </row>
    <row r="277" spans="4:4" x14ac:dyDescent="0.35">
      <c r="D277" s="18"/>
    </row>
    <row r="278" spans="4:4" x14ac:dyDescent="0.35">
      <c r="D278" s="18"/>
    </row>
    <row r="279" spans="4:4" x14ac:dyDescent="0.35">
      <c r="D279" s="18"/>
    </row>
    <row r="280" spans="4:4" x14ac:dyDescent="0.35">
      <c r="D280" s="18"/>
    </row>
    <row r="281" spans="4:4" x14ac:dyDescent="0.35">
      <c r="D281" s="18"/>
    </row>
    <row r="282" spans="4:4" x14ac:dyDescent="0.35">
      <c r="D282" s="18"/>
    </row>
    <row r="283" spans="4:4" x14ac:dyDescent="0.35">
      <c r="D283" s="18"/>
    </row>
    <row r="284" spans="4:4" x14ac:dyDescent="0.35">
      <c r="D284" s="18"/>
    </row>
    <row r="285" spans="4:4" x14ac:dyDescent="0.35">
      <c r="D285" s="18"/>
    </row>
    <row r="286" spans="4:4" x14ac:dyDescent="0.35">
      <c r="D286" s="18"/>
    </row>
    <row r="287" spans="4:4" x14ac:dyDescent="0.35">
      <c r="D287" s="18"/>
    </row>
  </sheetData>
  <sheetProtection formatCells="0" formatColumns="0" formatRows="0" insertColumns="0" insertRows="0" insertHyperlinks="0" deleteColumns="0" deleteRows="0" sort="0" autoFilter="0" pivotTables="0"/>
  <customSheetViews>
    <customSheetView guid="{BA4A7868-A59A-4BB8-AC85-B9766165ABB8}" scale="25" showPageBreaks="1" zeroValues="0" view="pageBreakPreview" topLeftCell="A4">
      <pane xSplit="8" ySplit="9" topLeftCell="I171" activePane="bottomRight" state="frozen"/>
      <selection pane="bottomRight" activeCell="F174" sqref="F174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1" max="16" man="1"/>
        <brk id="200" max="16" man="1"/>
        <brk id="243" max="16" man="1"/>
      </rowBreaks>
      <colBreaks count="7" manualBreakCount="7">
        <brk id="9" max="1048575" man="1"/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1"/>
      <headerFooter differentFirst="1" alignWithMargins="0"/>
    </customSheetView>
    <customSheetView guid="{6922F3C9-426B-40C5-BC7C-90FFDC39740C}" scale="40" showPageBreaks="1" zeroValues="0" topLeftCell="A4">
      <pane xSplit="8" ySplit="9" topLeftCell="J72" activePane="bottomRight" state="frozen"/>
      <selection pane="bottomRight" activeCell="J37" sqref="J37"/>
      <rowBreaks count="14" manualBreakCount="14">
        <brk id="37" max="16" man="1"/>
        <brk id="53" max="16383" man="1"/>
        <brk id="65" max="16383" man="1"/>
        <brk id="68" max="16" man="1"/>
        <brk id="85" max="16" man="1"/>
        <brk id="89" max="16" man="1"/>
        <brk id="96" max="16" man="1"/>
        <brk id="100" max="16383" man="1"/>
        <brk id="103" max="16383" man="1"/>
        <brk id="105" max="16383" man="1"/>
        <brk id="110" max="16" man="1"/>
        <brk id="191" max="16" man="1"/>
        <brk id="200" max="16" man="1"/>
        <brk id="239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portrait" verticalDpi="300" r:id="rId2"/>
      <headerFooter differentFirst="1" alignWithMargins="0"/>
    </customSheetView>
    <customSheetView guid="{5D060DE1-CC13-45C6-B427-3A50E6447880}" scale="34" showPageBreaks="1" zeroValues="0" view="pageBreakPreview" topLeftCell="A4">
      <pane xSplit="4" ySplit="10" topLeftCell="G26" activePane="bottomRight" state="frozen"/>
      <selection pane="bottomRight" activeCell="J23" sqref="J23"/>
      <rowBreaks count="9" manualBreakCount="9">
        <brk id="66" max="16" man="1"/>
        <brk id="83" max="16" man="1"/>
        <brk id="87" max="16" man="1"/>
        <brk id="95" max="16" man="1"/>
        <brk id="99" max="16383" man="1"/>
        <brk id="102" max="16383" man="1"/>
        <brk id="186" max="16" man="1"/>
        <brk id="195" max="16" man="1"/>
        <brk id="23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1" fitToHeight="15" orientation="landscape" verticalDpi="300" r:id="rId3"/>
      <headerFooter differentFirst="1" alignWithMargins="0"/>
    </customSheetView>
    <customSheetView guid="{A5151744-FE8A-4DF9-B3B3-ED6499544881}" scale="34" showPageBreaks="1" zeroValues="0" printArea="1" hiddenColumns="1" view="pageBreakPreview" topLeftCell="A7">
      <pane xSplit="4" ySplit="6" topLeftCell="E59" activePane="bottomRight" state="frozen"/>
      <selection pane="bottomRight" activeCell="A122" sqref="A122:E122"/>
      <rowBreaks count="5" manualBreakCount="5">
        <brk id="132" max="16383" man="1"/>
        <brk id="159" max="16383" man="1"/>
        <brk id="168" max="16383" man="1"/>
        <brk id="174" max="16383" man="1"/>
        <brk id="217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9370078740157483" right="0.39370078740157483" top="1.1811023622047245" bottom="0.78740157480314965" header="0" footer="0"/>
      <printOptions horizontalCentered="1"/>
      <pageSetup paperSize="9" scale="21" fitToHeight="15" orientation="landscape" verticalDpi="300" r:id="rId4"/>
      <headerFooter differentFirst="1" alignWithMargins="0"/>
    </customSheetView>
    <customSheetView guid="{B643337A-0A3C-41C8-BB14-F2531B30DB6B}" scale="40" showPageBreaks="1" zeroValues="0" hiddenColumns="1" view="pageBreakPreview" topLeftCell="A4">
      <pane xSplit="8" ySplit="9" topLeftCell="I64" activePane="bottomRight" state="frozen"/>
      <selection pane="bottomRight" activeCell="E64" sqref="E64"/>
      <rowBreaks count="11" manualBreakCount="11">
        <brk id="68" max="16" man="1"/>
        <brk id="85" max="16" man="1"/>
        <brk id="89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5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5"/>
      <headerFooter differentFirst="1" alignWithMargins="0"/>
    </customSheetView>
    <customSheetView guid="{118ABD37-1ACF-4730-AF1D-1B75EE1E1D59}" scale="24" showPageBreaks="1" zeroValues="0" view="pageBreakPreview" topLeftCell="A4">
      <pane xSplit="8" ySplit="9" topLeftCell="I52" activePane="bottomRight" state="frozen"/>
      <selection pane="bottomRight" activeCell="A48" sqref="A48:Q61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6"/>
      <headerFooter differentFirst="1" alignWithMargins="0"/>
    </customSheetView>
    <customSheetView guid="{82E690D4-F372-4835-869C-EC3BE48D04FF}" scale="33" zeroValues="0" hiddenColumns="1" topLeftCell="A4">
      <pane xSplit="8" ySplit="9" topLeftCell="I103" activePane="bottomRight" state="frozen"/>
      <selection pane="bottomRight" activeCell="E104" sqref="E104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landscape" verticalDpi="300" r:id="rId7"/>
      <headerFooter differentFirst="1" alignWithMargins="0"/>
    </customSheetView>
    <customSheetView guid="{DB6BF638-3672-4BA6-B91B-700477567FCC}" scale="69" showPageBreaks="1" zeroValues="0" printArea="1" hiddenColumns="1" view="pageBreakPreview" topLeftCell="A168">
      <selection activeCell="F170" sqref="F170"/>
      <rowBreaks count="13" manualBreakCount="13">
        <brk id="30" max="16" man="1"/>
        <brk id="41" max="16" man="1"/>
        <brk id="53" max="16" man="1"/>
        <brk id="84" max="16" man="1"/>
        <brk id="90" max="16" man="1"/>
        <brk id="96" max="16" man="1"/>
        <brk id="105" max="16" man="1"/>
        <brk id="120" max="16" man="1"/>
        <brk id="130" max="16" man="1"/>
        <brk id="142" max="16" man="1"/>
        <brk id="154" max="16" man="1"/>
        <brk id="165" max="16" man="1"/>
        <brk id="188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0" fitToHeight="15" orientation="landscape" verticalDpi="300" r:id="rId8"/>
      <headerFooter differentFirst="1" alignWithMargins="0">
        <oddHeader xml:space="preserve">&amp;R&amp;"Times New Roman,обычный"&amp;30Продовження додатка 3              </oddHeader>
      </headerFooter>
    </customSheetView>
    <customSheetView guid="{465BD29E-DF98-40C1-A448-521E1312C017}" scale="34" showPageBreaks="1" zeroValues="0" view="pageBreakPreview" topLeftCell="A4">
      <pane xSplit="8" ySplit="9" topLeftCell="I81" activePane="bottomRight" state="frozen"/>
      <selection pane="bottomRight" activeCell="A83" sqref="A83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9"/>
      <headerFooter differentFirst="1" alignWithMargins="0"/>
    </customSheetView>
    <customSheetView guid="{1D8128F6-B435-44FF-A037-9BD54EFEFDCB}" scale="35" zeroValues="0" printArea="1" hiddenColumns="1" topLeftCell="A4">
      <pane xSplit="4" ySplit="9" topLeftCell="E164" activePane="bottomRight" state="frozen"/>
      <selection pane="bottomRight" activeCell="K167" sqref="K167"/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1" fitToHeight="15" orientation="landscape" verticalDpi="300" r:id="rId10"/>
      <headerFooter differentFirst="1" alignWithMargins="0">
        <oddHeader xml:space="preserve">&amp;R&amp;"Times New Roman,обычный"&amp;30Продовження додатка 3              </oddHeader>
      </headerFooter>
    </customSheetView>
    <customSheetView guid="{72281E9A-1074-405D-BEC9-F19F3AAF08DD}" scale="40" showPageBreaks="1" zeroValues="0" printArea="1" showAutoFilter="1" hiddenColumns="1" view="pageBreakPreview" topLeftCell="G125">
      <selection activeCell="N170" sqref="N170:O170"/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59055118110236227" right="0.48" top="1.1811023622047245" bottom="0.53" header="0" footer="0"/>
      <printOptions horizontalCentered="1"/>
      <pageSetup paperSize="9" scale="22" fitToHeight="15" orientation="landscape" verticalDpi="300" r:id="rId11"/>
      <headerFooter differentFirst="1" alignWithMargins="0">
        <oddHeader>&amp;R&amp;"Times New Roman,обычный"&amp;20Продовження додатка 3</oddHeader>
      </headerFooter>
      <autoFilter ref="A13:Q167"/>
    </customSheetView>
    <customSheetView guid="{55C3F4C1-780C-49F7-A5ED-38837E4BD0D2}" scale="37" showPageBreaks="1" zeroValues="0" printArea="1" view="pageBreakPreview" topLeftCell="A10">
      <pane ySplit="3" topLeftCell="A25" activePane="bottomLeft" state="frozen"/>
      <selection pane="bottomLeft" activeCell="I32" sqref="I32"/>
      <colBreaks count="6" manualBreakCount="6">
        <brk id="43" max="1048575" man="1"/>
        <brk id="78" max="1048575" man="1"/>
        <brk id="113" max="1048575" man="1"/>
        <brk id="148" max="1048575" man="1"/>
        <brk id="183" max="1048575" man="1"/>
        <brk id="218" max="1048575" man="1"/>
      </colBreaks>
      <pageMargins left="0.59055118110236227" right="0.51181102362204722" top="1.2204724409448819" bottom="0.51181102362204722" header="0" footer="0"/>
      <printOptions horizontalCentered="1"/>
      <pageSetup paperSize="9" scale="19" fitToHeight="15" orientation="landscape" r:id="rId12"/>
      <headerFooter differentFirst="1" alignWithMargins="0">
        <oddHeader>&amp;R&amp;"Times New Roman,обычный"&amp;26Продовження додатка 3</oddHeader>
      </headerFooter>
    </customSheetView>
    <customSheetView guid="{6913A4F4-D460-43CA-942B-B8085E45BE4D}" scale="30" showPageBreaks="1" zeroValues="0" view="pageBreakPreview" topLeftCell="A4">
      <pane xSplit="8" ySplit="9" topLeftCell="I115" activePane="bottomRight" state="frozen"/>
      <selection pane="bottomRight" activeCell="E181" sqref="E181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1" max="16" man="1"/>
        <brk id="200" max="16" man="1"/>
        <brk id="243" max="16" man="1"/>
      </rowBreaks>
      <colBreaks count="7" manualBreakCount="7">
        <brk id="9" max="1048575" man="1"/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13"/>
      <headerFooter differentFirst="1" alignWithMargins="0"/>
    </customSheetView>
  </customSheetViews>
  <mergeCells count="31">
    <mergeCell ref="O1:P1"/>
    <mergeCell ref="O2:P2"/>
    <mergeCell ref="O3:P3"/>
    <mergeCell ref="A5:P5"/>
    <mergeCell ref="A9:A12"/>
    <mergeCell ref="A6:P6"/>
    <mergeCell ref="D9:D12"/>
    <mergeCell ref="G11:G12"/>
    <mergeCell ref="C9:C12"/>
    <mergeCell ref="E9:I9"/>
    <mergeCell ref="K10:K12"/>
    <mergeCell ref="P9:P12"/>
    <mergeCell ref="J9:O9"/>
    <mergeCell ref="M10:N10"/>
    <mergeCell ref="N11:N12"/>
    <mergeCell ref="A7:C7"/>
    <mergeCell ref="A8:C8"/>
    <mergeCell ref="I10:I12"/>
    <mergeCell ref="N170:O170"/>
    <mergeCell ref="A168:H168"/>
    <mergeCell ref="H11:H12"/>
    <mergeCell ref="M11:M12"/>
    <mergeCell ref="O10:O12"/>
    <mergeCell ref="B9:B12"/>
    <mergeCell ref="F10:F12"/>
    <mergeCell ref="G10:H10"/>
    <mergeCell ref="E10:E12"/>
    <mergeCell ref="J10:J12"/>
    <mergeCell ref="L10:L12"/>
    <mergeCell ref="N167:O167"/>
    <mergeCell ref="A167:G167"/>
  </mergeCells>
  <phoneticPr fontId="0" type="noConversion"/>
  <printOptions horizontalCentered="1"/>
  <pageMargins left="0.31496062992125984" right="0.78740157480314965" top="1.1811023622047245" bottom="0.78740157480314965" header="0" footer="0"/>
  <pageSetup paperSize="9" scale="19" fitToHeight="15" orientation="landscape" verticalDpi="300" r:id="rId14"/>
  <headerFooter differentFirst="1" alignWithMargins="0">
    <oddHeader>&amp;R&amp;30
Продовження додатка 3</oddHeader>
    <firstHeader>&amp;RПро</firstHeader>
  </headerFooter>
  <rowBreaks count="3" manualBreakCount="3">
    <brk id="177" max="15" man="1"/>
    <brk id="186" max="15" man="1"/>
    <brk id="229" max="15" man="1"/>
  </rowBreaks>
  <colBreaks count="6" manualBreakCount="6">
    <brk id="44" max="191" man="1"/>
    <brk id="79" max="191" man="1"/>
    <brk id="114" max="191" man="1"/>
    <brk id="149" max="191" man="1"/>
    <brk id="184" max="191" man="1"/>
    <brk id="219" max="19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3</vt:lpstr>
      <vt:lpstr>'додаток 3'!Заголовки_для_печати</vt:lpstr>
      <vt:lpstr>'додаток 3'!Область_печати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Свіцельська Ірина</dc:creator>
  <cp:lastModifiedBy>Користувач</cp:lastModifiedBy>
  <cp:lastPrinted>2025-12-05T11:04:49Z</cp:lastPrinted>
  <dcterms:created xsi:type="dcterms:W3CDTF">2018-06-12T07:38:27Z</dcterms:created>
  <dcterms:modified xsi:type="dcterms:W3CDTF">2025-12-09T06:40:35Z</dcterms:modified>
</cp:coreProperties>
</file>